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hartsheets/sheet1.xml" ContentType="application/vnd.openxmlformats-officedocument.spreadsheetml.chart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1.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harts/chart2.xml" ContentType="application/vnd.openxmlformats-officedocument.drawingml.chart+xml"/>
  <Override PartName="/xl/drawings/drawing27.xml" ContentType="application/vnd.openxmlformats-officedocument.drawing+xml"/>
  <Override PartName="/xl/charts/chart3.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4.xml" ContentType="application/vnd.openxmlformats-officedocument.drawingml.chart+xml"/>
  <Override PartName="/xl/drawings/drawing30.xml" ContentType="application/vnd.openxmlformats-officedocument.drawing+xml"/>
  <Override PartName="/xl/charts/chart5.xml" ContentType="application/vnd.openxmlformats-officedocument.drawingml.chart+xml"/>
  <Override PartName="/xl/drawings/drawing31.xml" ContentType="application/vnd.openxmlformats-officedocument.drawing+xml"/>
  <Override PartName="/xl/charts/chart6.xml" ContentType="application/vnd.openxmlformats-officedocument.drawingml.chart+xml"/>
  <Override PartName="/xl/drawings/drawing32.xml" ContentType="application/vnd.openxmlformats-officedocument.drawing+xml"/>
  <Override PartName="/xl/charts/chart7.xml" ContentType="application/vnd.openxmlformats-officedocument.drawingml.chart+xml"/>
  <Override PartName="/xl/drawings/drawing33.xml" ContentType="application/vnd.openxmlformats-officedocument.drawing+xml"/>
  <Override PartName="/xl/charts/chart8.xml" ContentType="application/vnd.openxmlformats-officedocument.drawingml.chart+xml"/>
  <Override PartName="/xl/drawings/drawing3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D:\Mis Documentos\LABORAL\INFOCRITICA\01Trabajo Casa\2022\Para Publicar\Estadísticas Anuales 2022\"/>
    </mc:Choice>
  </mc:AlternateContent>
  <workbookProtection lockStructure="1"/>
  <bookViews>
    <workbookView xWindow="0" yWindow="0" windowWidth="1335" windowHeight="0" tabRatio="881"/>
  </bookViews>
  <sheets>
    <sheet name="Indice" sheetId="7" r:id="rId1"/>
    <sheet name="Notas" sheetId="45" r:id="rId2"/>
    <sheet name="Año 2005" sheetId="9" r:id="rId3"/>
    <sheet name="Año 2006" sheetId="8" r:id="rId4"/>
    <sheet name="Año 2007" sheetId="10" r:id="rId5"/>
    <sheet name="Año 2008" sheetId="11" r:id="rId6"/>
    <sheet name="Año 2009" sheetId="16" r:id="rId7"/>
    <sheet name="Año 2010" sheetId="17" r:id="rId8"/>
    <sheet name="Año 2011" sheetId="22" r:id="rId9"/>
    <sheet name="Año 2012" sheetId="34" r:id="rId10"/>
    <sheet name="Año 2013" sheetId="35" r:id="rId11"/>
    <sheet name="Año 2014" sheetId="36" r:id="rId12"/>
    <sheet name="Año 2015" sheetId="37" r:id="rId13"/>
    <sheet name="Año 2016" sheetId="38" r:id="rId14"/>
    <sheet name="Año 2017" sheetId="39" r:id="rId15"/>
    <sheet name="Año 2018" sheetId="40" r:id="rId16"/>
    <sheet name="Año 2019" sheetId="41" r:id="rId17"/>
    <sheet name="Casos PS y Region" sheetId="15" state="hidden" r:id="rId18"/>
    <sheet name="Gráfico Barra Por Año" sheetId="23" state="hidden" r:id="rId19"/>
    <sheet name="Año 2020" sheetId="42" r:id="rId20"/>
    <sheet name="Año 2021" sheetId="44" r:id="rId21"/>
    <sheet name="Año 2022" sheetId="46" r:id="rId22"/>
    <sheet name="TODOS LOS AÑOS" sheetId="6" r:id="rId23"/>
    <sheet name="Tasas de Uso" sheetId="13" r:id="rId24"/>
    <sheet name="CASOS" sheetId="21" state="hidden" r:id="rId25"/>
    <sheet name="Gráfico Casos por Año GES" sheetId="20" r:id="rId26"/>
    <sheet name="Gráfico Casos por Año Calendari" sheetId="19" r:id="rId27"/>
    <sheet name="Gráficos Casos Acumulados" sheetId="12" state="hidden" r:id="rId28"/>
    <sheet name="Gráfico Tipo Atención" sheetId="14" r:id="rId29"/>
    <sheet name="GrafPorGrupdeDS" sheetId="33" r:id="rId30"/>
    <sheet name="PorGrpPrSal" sheetId="24" state="hidden" r:id="rId31"/>
    <sheet name="CasosSexo" sheetId="29" state="hidden" r:id="rId32"/>
    <sheet name="ProbSalModAmbFre" sheetId="30" r:id="rId33"/>
    <sheet name="ProbSalModHosFre" sheetId="31" r:id="rId34"/>
    <sheet name="ProbSalModMixFre" sheetId="32" r:id="rId35"/>
    <sheet name="POBOBJ" sheetId="18" state="hidden" r:id="rId36"/>
  </sheets>
  <externalReferences>
    <externalReference r:id="rId37"/>
    <externalReference r:id="rId38"/>
    <externalReference r:id="rId39"/>
    <externalReference r:id="rId40"/>
  </externalReferences>
  <definedNames>
    <definedName name="_xlnm._FilterDatabase" localSheetId="22" hidden="1">'TODOS LOS AÑOS'!$A$4:$A$59</definedName>
    <definedName name="_xlnm.Print_Area" localSheetId="24">CASOS!$A$90:$G$170</definedName>
    <definedName name="_xlnm.Print_Area" localSheetId="25">'Gráfico Casos por Año GES'!$E$40:$G$45</definedName>
    <definedName name="_xlnm.Print_Area" localSheetId="0">Indice!$A$1:$E$60</definedName>
    <definedName name="_xlnm.Print_Area" localSheetId="35">POBOBJ!$M$1:$R$33</definedName>
    <definedName name="_xlnm.Print_Area" localSheetId="30">PorGrpPrSal!$A$60:$B$72</definedName>
    <definedName name="_xlnm.Print_Area" localSheetId="23">'Tasas de Uso'!$A$8:$E$93</definedName>
    <definedName name="_xlnm.Print_Area" localSheetId="22">'TODOS LOS AÑOS'!$A$1:$N$48</definedName>
    <definedName name="CASOS">CASOS!$A$1:$C$86</definedName>
    <definedName name="_xlnm.Criteria" localSheetId="22">'TODOS LOS AÑOS'!#REF!</definedName>
    <definedName name="DATFON" localSheetId="30">PorGrpPrSal!#REF!</definedName>
    <definedName name="DATFON">POBOBJ!$F$1:$F$81</definedName>
    <definedName name="DATISA" localSheetId="30">PorGrpPrSal!#REF!</definedName>
    <definedName name="DATISA">POBOBJ!$G$1:$G$81</definedName>
    <definedName name="DATOS" localSheetId="30">PorGrpPrSal!$A$4:$B$72</definedName>
    <definedName name="DATOS">POBOBJ!$A$1:$G$86</definedName>
    <definedName name="DATOSAÑO" localSheetId="8">'Año 2011'!$A$5:$L$74</definedName>
    <definedName name="DATOSAÑO" localSheetId="9">'Año 2012'!$A$5:$L$74</definedName>
    <definedName name="DATOSAÑO" localSheetId="10">'Año 2013'!$A$5:$L$85</definedName>
    <definedName name="DATOSAÑO" localSheetId="11">'Año 2014'!$A$5:$L$85</definedName>
    <definedName name="DATOSAÑO" localSheetId="12">'Año 2015'!$A$5:$L$85</definedName>
    <definedName name="DATOSAÑO" localSheetId="13">'Año 2016'!$A$5:$L$85</definedName>
    <definedName name="DATOSAÑO" localSheetId="14">'Año 2017'!$A$5:$L$85</definedName>
    <definedName name="DATOSAÑO" localSheetId="15">'Año 2018'!$A$5:$L$85</definedName>
    <definedName name="DATOSAÑO" localSheetId="16">'Año 2019'!$A$5:$L$90</definedName>
    <definedName name="DATOSAÑO" localSheetId="19">'Año 2020'!$A$5:$L$90</definedName>
    <definedName name="DATOSAÑO">'Año 2010'!$A$5:$L$74</definedName>
    <definedName name="FON_JUN_2006">'TODOS LOS AÑOS'!$E$4:$E$88</definedName>
    <definedName name="FON_JUN_2007">'TODOS LOS AÑOS'!$I$4:$I$88</definedName>
    <definedName name="FON_JUN_2008">'TODOS LOS AÑOS'!$M$4:$M$88</definedName>
    <definedName name="FON_JUN_2009">'TODOS LOS AÑOS'!$S$4:$S$88</definedName>
    <definedName name="FON_JUN_2010">'TODOS LOS AÑOS'!$AA$4:$AA$88</definedName>
    <definedName name="FON_JUN_2011">'TODOS LOS AÑOS'!$AI$4:$AI$88</definedName>
    <definedName name="FON_JUN_2012">'TODOS LOS AÑOS'!$AQ$4:$AQ$88</definedName>
    <definedName name="FON_JUN_2013">'TODOS LOS AÑOS'!$AY$4:$AY$88</definedName>
    <definedName name="FON_JUN_2014">'TODOS LOS AÑOS'!$BG$4:$BG$88</definedName>
    <definedName name="FON_JUN_2015">'TODOS LOS AÑOS'!$BO$4:$BO$88</definedName>
    <definedName name="FON_JUN_2016">'TODOS LOS AÑOS'!$BW$4:$BW$88</definedName>
    <definedName name="FON_JUN_2017">'TODOS LOS AÑOS'!$CE$4:$CE$88</definedName>
    <definedName name="FON_JUN_2018">'TODOS LOS AÑOS'!$CM$4:$CM$88</definedName>
    <definedName name="FON_JUN_2019">'TODOS LOS AÑOS'!$CU$4:$CU$88</definedName>
    <definedName name="FON_JUN_2020">'TODOS LOS AÑOS'!$DC$4:$DC$88</definedName>
    <definedName name="FON_JUN_2021">'TODOS LOS AÑOS'!$DK$4:$DK$88</definedName>
    <definedName name="IND_PRO_SAL">'TODOS LOS AÑOS'!$A$4:$A$88</definedName>
    <definedName name="ISA_JUN_2006">'TODOS LOS AÑOS'!$F$4:$F$88</definedName>
    <definedName name="ISA_JUN_2007">'TODOS LOS AÑOS'!$J$4:$J$88</definedName>
    <definedName name="ISA_JUN_2008">'TODOS LOS AÑOS'!$N$4:$N$88</definedName>
    <definedName name="ISA_JUN_2009">'TODOS LOS AÑOS'!$T$4:$T$88</definedName>
    <definedName name="ISA_JUN_2010">'TODOS LOS AÑOS'!$AB$4:$AB$88</definedName>
    <definedName name="ISA_JUN_2011">'TODOS LOS AÑOS'!$AJ$4:$AJ$88</definedName>
    <definedName name="ISA_JUN_2012">'TODOS LOS AÑOS'!$AR$4:$AR$88</definedName>
    <definedName name="ISA_JUN_2013">'TODOS LOS AÑOS'!$AZ$4:$AZ$88</definedName>
    <definedName name="ISA_JUN_2014">'TODOS LOS AÑOS'!$BH$4:$BH$88</definedName>
    <definedName name="ISA_JUN_2015">'TODOS LOS AÑOS'!$BP$4:$BP$88</definedName>
    <definedName name="ISA_JUN_2016">'TODOS LOS AÑOS'!$BX$4:$BX$88</definedName>
    <definedName name="ISA_JUN_2017">'TODOS LOS AÑOS'!$CF$4:$CF$88</definedName>
    <definedName name="ISA_JUN_2018">'TODOS LOS AÑOS'!$CN$4:$CN$88</definedName>
    <definedName name="ISA_JUN_2019">'TODOS LOS AÑOS'!$CV$4:$CV$88</definedName>
    <definedName name="ISA_JUN_2020">'TODOS LOS AÑOS'!$DD$4:$DD$88</definedName>
    <definedName name="ISA_JUN_2021">'TODOS LOS AÑOS'!$DL$4:$DL$88</definedName>
    <definedName name="TIPATE" localSheetId="30">PorGrpPrSal!$B$4:$B$72</definedName>
    <definedName name="TIPATE">POBOBJ!$B$1:$B$86</definedName>
    <definedName name="TODOSLOSAÑOS">'TODOS LOS AÑOS'!$A$4:$AL$89</definedName>
  </definedNames>
  <calcPr calcId="162913"/>
</workbook>
</file>

<file path=xl/calcChain.xml><?xml version="1.0" encoding="utf-8"?>
<calcChain xmlns="http://schemas.openxmlformats.org/spreadsheetml/2006/main">
  <c r="E3" i="18" l="1"/>
  <c r="E4" i="18"/>
  <c r="E5" i="18"/>
  <c r="E6" i="18"/>
  <c r="E7" i="18"/>
  <c r="E8" i="18"/>
  <c r="E9"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E39" i="18"/>
  <c r="E40" i="18"/>
  <c r="E41" i="18"/>
  <c r="E42" i="18"/>
  <c r="E43" i="18"/>
  <c r="E44" i="18"/>
  <c r="E45" i="18"/>
  <c r="E46" i="18"/>
  <c r="E47" i="18"/>
  <c r="E48" i="18"/>
  <c r="E49" i="18"/>
  <c r="E50" i="18"/>
  <c r="E51" i="18"/>
  <c r="E52" i="18"/>
  <c r="E53" i="18"/>
  <c r="E54" i="18"/>
  <c r="E55" i="18"/>
  <c r="E56" i="18"/>
  <c r="E57" i="18"/>
  <c r="E58" i="18"/>
  <c r="E59" i="18"/>
  <c r="E60" i="18"/>
  <c r="E61" i="18"/>
  <c r="E62" i="18"/>
  <c r="E63" i="18"/>
  <c r="E64" i="18"/>
  <c r="E65" i="18"/>
  <c r="E66" i="18"/>
  <c r="E67" i="18"/>
  <c r="E68" i="18"/>
  <c r="E69" i="18"/>
  <c r="E70" i="18"/>
  <c r="E71" i="18"/>
  <c r="E72" i="18"/>
  <c r="E73" i="18"/>
  <c r="E74" i="18"/>
  <c r="E75" i="18"/>
  <c r="E76" i="18"/>
  <c r="E77" i="18"/>
  <c r="E78" i="18"/>
  <c r="E79" i="18"/>
  <c r="E80" i="18"/>
  <c r="E81" i="18"/>
  <c r="E82" i="18"/>
  <c r="E83" i="18"/>
  <c r="E84" i="18"/>
  <c r="E85" i="18"/>
  <c r="E86" i="18"/>
  <c r="E2" i="18"/>
  <c r="D3" i="18"/>
  <c r="D4" i="18"/>
  <c r="D5" i="18"/>
  <c r="D6" i="18"/>
  <c r="D7" i="18"/>
  <c r="D8" i="18"/>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D39" i="18"/>
  <c r="D40" i="18"/>
  <c r="D41" i="18"/>
  <c r="D42" i="18"/>
  <c r="D43" i="18"/>
  <c r="D44" i="18"/>
  <c r="D45" i="18"/>
  <c r="D46" i="18"/>
  <c r="D47" i="18"/>
  <c r="D48" i="18"/>
  <c r="D49" i="18"/>
  <c r="D50" i="18"/>
  <c r="D51" i="18"/>
  <c r="D52" i="18"/>
  <c r="D53" i="18"/>
  <c r="D54" i="18"/>
  <c r="D55" i="18"/>
  <c r="D56" i="18"/>
  <c r="D57" i="18"/>
  <c r="D58" i="18"/>
  <c r="D59" i="18"/>
  <c r="D60" i="18"/>
  <c r="D61" i="18"/>
  <c r="D62" i="18"/>
  <c r="D63" i="18"/>
  <c r="D64" i="18"/>
  <c r="D65" i="18"/>
  <c r="D66" i="18"/>
  <c r="D67" i="18"/>
  <c r="D68" i="18"/>
  <c r="D69" i="18"/>
  <c r="D70" i="18"/>
  <c r="D71" i="18"/>
  <c r="D72" i="18"/>
  <c r="D73" i="18"/>
  <c r="D74" i="18"/>
  <c r="D75" i="18"/>
  <c r="D76" i="18"/>
  <c r="D77" i="18"/>
  <c r="D78" i="18"/>
  <c r="D79" i="18"/>
  <c r="D80" i="18"/>
  <c r="D81" i="18"/>
  <c r="D82" i="18"/>
  <c r="D83" i="18"/>
  <c r="D84" i="18"/>
  <c r="D85" i="18"/>
  <c r="D86" i="18"/>
  <c r="D2" i="18"/>
  <c r="C93" i="46" l="1"/>
  <c r="D93" i="46" l="1"/>
  <c r="L8" i="44" l="1"/>
  <c r="L9" i="44"/>
  <c r="L10" i="44"/>
  <c r="L11" i="44"/>
  <c r="L12" i="44"/>
  <c r="L13" i="44"/>
  <c r="L14" i="44"/>
  <c r="L15" i="44"/>
  <c r="L16" i="44"/>
  <c r="L17" i="44"/>
  <c r="L18" i="44"/>
  <c r="L19" i="44"/>
  <c r="L20" i="44"/>
  <c r="L21" i="44"/>
  <c r="L22" i="44"/>
  <c r="L23" i="44"/>
  <c r="L24" i="44"/>
  <c r="L25" i="44"/>
  <c r="L26" i="44"/>
  <c r="L27" i="44"/>
  <c r="L28" i="44"/>
  <c r="L29" i="44"/>
  <c r="L30" i="44"/>
  <c r="L31" i="44"/>
  <c r="L32" i="44"/>
  <c r="L33" i="44"/>
  <c r="L34" i="44"/>
  <c r="L35" i="44"/>
  <c r="L36" i="44"/>
  <c r="L37" i="44"/>
  <c r="L38" i="44"/>
  <c r="L39" i="44"/>
  <c r="L40" i="44"/>
  <c r="L41" i="44"/>
  <c r="L42" i="44"/>
  <c r="L43" i="44"/>
  <c r="L44" i="44"/>
  <c r="L45" i="44"/>
  <c r="L46" i="44"/>
  <c r="L47" i="44"/>
  <c r="L48" i="44"/>
  <c r="L49" i="44"/>
  <c r="L50" i="44"/>
  <c r="L51" i="44"/>
  <c r="L52" i="44"/>
  <c r="L53" i="44"/>
  <c r="L54" i="44"/>
  <c r="L55" i="44"/>
  <c r="L56" i="44"/>
  <c r="L57" i="44"/>
  <c r="L58" i="44"/>
  <c r="L59" i="44"/>
  <c r="L60" i="44"/>
  <c r="L61" i="44"/>
  <c r="L62" i="44"/>
  <c r="L63" i="44"/>
  <c r="L64" i="44"/>
  <c r="L65" i="44"/>
  <c r="L66" i="44"/>
  <c r="L67" i="44"/>
  <c r="L68" i="44"/>
  <c r="L69" i="44"/>
  <c r="L70" i="44"/>
  <c r="L71" i="44"/>
  <c r="L72" i="44"/>
  <c r="L73" i="44"/>
  <c r="L74" i="44"/>
  <c r="L75" i="44"/>
  <c r="L76" i="44"/>
  <c r="L77" i="44"/>
  <c r="L78" i="44"/>
  <c r="L79" i="44"/>
  <c r="L80" i="44"/>
  <c r="L81" i="44"/>
  <c r="L82" i="44"/>
  <c r="L83" i="44"/>
  <c r="L84" i="44"/>
  <c r="L85" i="44"/>
  <c r="L86" i="44"/>
  <c r="L87" i="44"/>
  <c r="L88" i="44"/>
  <c r="L89" i="44"/>
  <c r="L90" i="44"/>
  <c r="L91" i="44"/>
  <c r="L7" i="44"/>
  <c r="K8" i="44" l="1"/>
  <c r="K9" i="44"/>
  <c r="K10" i="44"/>
  <c r="K11" i="44"/>
  <c r="K12" i="44"/>
  <c r="K13" i="44"/>
  <c r="K14" i="44"/>
  <c r="K15" i="44"/>
  <c r="K16" i="44"/>
  <c r="K17" i="44"/>
  <c r="K18" i="44"/>
  <c r="K19" i="44"/>
  <c r="K20" i="44"/>
  <c r="K21" i="44"/>
  <c r="K22" i="44"/>
  <c r="K23" i="44"/>
  <c r="K24" i="44"/>
  <c r="K25" i="44"/>
  <c r="K26" i="44"/>
  <c r="K27" i="44"/>
  <c r="K28" i="44"/>
  <c r="K29" i="44"/>
  <c r="K30" i="44"/>
  <c r="K31" i="44"/>
  <c r="K32" i="44"/>
  <c r="K33" i="44"/>
  <c r="K34" i="44"/>
  <c r="K35" i="44"/>
  <c r="K36" i="44"/>
  <c r="K37" i="44"/>
  <c r="K38" i="44"/>
  <c r="K39" i="44"/>
  <c r="K40" i="44"/>
  <c r="K41" i="44"/>
  <c r="K42" i="44"/>
  <c r="K43" i="44"/>
  <c r="K44" i="44"/>
  <c r="K45" i="44"/>
  <c r="K46" i="44"/>
  <c r="K47" i="44"/>
  <c r="K48" i="44"/>
  <c r="K49" i="44"/>
  <c r="K50" i="44"/>
  <c r="K51" i="44"/>
  <c r="K52" i="44"/>
  <c r="K53" i="44"/>
  <c r="K54" i="44"/>
  <c r="K55" i="44"/>
  <c r="K56" i="44"/>
  <c r="K57" i="44"/>
  <c r="K58" i="44"/>
  <c r="K59" i="44"/>
  <c r="K60" i="44"/>
  <c r="K61" i="44"/>
  <c r="K62" i="44"/>
  <c r="K63" i="44"/>
  <c r="K64" i="44"/>
  <c r="K65" i="44"/>
  <c r="K66" i="44"/>
  <c r="K67" i="44"/>
  <c r="K68" i="44"/>
  <c r="K69" i="44"/>
  <c r="K70" i="44"/>
  <c r="K71" i="44"/>
  <c r="K72" i="44"/>
  <c r="K73" i="44"/>
  <c r="K74" i="44"/>
  <c r="K75" i="44"/>
  <c r="K76" i="44"/>
  <c r="K77" i="44"/>
  <c r="K78" i="44"/>
  <c r="K79" i="44"/>
  <c r="K80" i="44"/>
  <c r="K81" i="44"/>
  <c r="K82" i="44"/>
  <c r="K83" i="44"/>
  <c r="K84" i="44"/>
  <c r="K85" i="44"/>
  <c r="K86" i="44"/>
  <c r="K87" i="44"/>
  <c r="K88" i="44"/>
  <c r="K89" i="44"/>
  <c r="K90" i="44"/>
  <c r="K91" i="44"/>
  <c r="K7" i="44"/>
  <c r="C176" i="21"/>
  <c r="I93" i="44"/>
  <c r="J93" i="44"/>
  <c r="DM93" i="6" l="1"/>
  <c r="DL93" i="6"/>
  <c r="DK93" i="6"/>
  <c r="DJ93" i="6"/>
  <c r="DI93" i="6"/>
  <c r="DH93" i="6"/>
  <c r="DG93" i="6"/>
  <c r="DF93" i="6"/>
  <c r="DE93" i="6"/>
  <c r="DD93" i="6"/>
  <c r="DC93" i="6"/>
  <c r="DB93" i="6"/>
  <c r="DA93" i="6"/>
  <c r="CZ93" i="6"/>
  <c r="CY93" i="6"/>
  <c r="CX93" i="6"/>
  <c r="CW93" i="6"/>
  <c r="CV93" i="6"/>
  <c r="CU93" i="6"/>
  <c r="CT93" i="6"/>
  <c r="CS93" i="6"/>
  <c r="CR93" i="6"/>
  <c r="CQ93" i="6"/>
  <c r="CP93" i="6"/>
  <c r="CO93" i="6"/>
  <c r="CN93" i="6"/>
  <c r="CM93" i="6"/>
  <c r="CL93" i="6"/>
  <c r="CK93" i="6"/>
  <c r="CJ93" i="6"/>
  <c r="CH93" i="6"/>
  <c r="CF93" i="6"/>
  <c r="CE93" i="6"/>
  <c r="CD93" i="6"/>
  <c r="CC93" i="6"/>
  <c r="CB93" i="6"/>
  <c r="CA93" i="6"/>
  <c r="BZ93" i="6"/>
  <c r="BY93" i="6"/>
  <c r="BX93" i="6"/>
  <c r="BW93" i="6"/>
  <c r="BV93" i="6"/>
  <c r="BU93" i="6"/>
  <c r="BT93" i="6"/>
  <c r="BS93" i="6"/>
  <c r="BR93" i="6"/>
  <c r="BQ93" i="6"/>
  <c r="BP93" i="6"/>
  <c r="BO93" i="6"/>
  <c r="BN93" i="6"/>
  <c r="BM93" i="6"/>
  <c r="BL93" i="6"/>
  <c r="BK93" i="6"/>
  <c r="BJ93" i="6"/>
  <c r="BI93" i="6"/>
  <c r="BH93" i="6"/>
  <c r="BG93" i="6"/>
  <c r="BF93" i="6"/>
  <c r="BE93" i="6"/>
  <c r="BD93" i="6"/>
  <c r="BC93" i="6"/>
  <c r="BB93" i="6"/>
  <c r="BA93" i="6"/>
  <c r="AZ93" i="6"/>
  <c r="AY93" i="6"/>
  <c r="AX93" i="6"/>
  <c r="AW93" i="6"/>
  <c r="AV93" i="6"/>
  <c r="AU93" i="6"/>
  <c r="AT93" i="6"/>
  <c r="AS93" i="6"/>
  <c r="AR93" i="6"/>
  <c r="AQ93" i="6"/>
  <c r="AP93" i="6"/>
  <c r="AO93" i="6"/>
  <c r="AN93" i="6"/>
  <c r="AM93" i="6"/>
  <c r="AL93" i="6"/>
  <c r="AK93" i="6"/>
  <c r="AJ93" i="6"/>
  <c r="AI93" i="6"/>
  <c r="AH93" i="6"/>
  <c r="AG93" i="6"/>
  <c r="AF93" i="6"/>
  <c r="AE93" i="6"/>
  <c r="AD93" i="6"/>
  <c r="AC93" i="6"/>
  <c r="AB93" i="6"/>
  <c r="AA93" i="6"/>
  <c r="Z93" i="6"/>
  <c r="Y93" i="6"/>
  <c r="X93" i="6"/>
  <c r="W93" i="6"/>
  <c r="V93" i="6"/>
  <c r="U93" i="6"/>
  <c r="T93" i="6"/>
  <c r="S93" i="6"/>
  <c r="R93" i="6"/>
  <c r="Q93" i="6"/>
  <c r="P93" i="6"/>
  <c r="O93" i="6"/>
  <c r="N93" i="6"/>
  <c r="M93" i="6"/>
  <c r="L93" i="6"/>
  <c r="K93" i="6"/>
  <c r="J93" i="6"/>
  <c r="I93" i="6"/>
  <c r="H93" i="6"/>
  <c r="G93" i="6"/>
  <c r="F93" i="6"/>
  <c r="E93" i="6"/>
  <c r="D93" i="6"/>
  <c r="C93" i="6"/>
  <c r="CI46" i="6"/>
  <c r="CI93" i="6" s="1"/>
  <c r="CG46" i="6"/>
  <c r="CG93" i="6" s="1"/>
  <c r="L93" i="44"/>
  <c r="C93" i="44"/>
  <c r="D93" i="44"/>
  <c r="F93" i="44"/>
  <c r="G93" i="44"/>
  <c r="H93" i="44"/>
  <c r="J93" i="42"/>
  <c r="I93" i="42"/>
  <c r="H93" i="42"/>
  <c r="G93" i="42"/>
  <c r="F93" i="42"/>
  <c r="D93" i="42"/>
  <c r="C93" i="42"/>
  <c r="L91" i="42"/>
  <c r="K91" i="42"/>
  <c r="L90" i="42"/>
  <c r="K90" i="42"/>
  <c r="L89" i="42"/>
  <c r="K89" i="42"/>
  <c r="L88" i="42"/>
  <c r="K88" i="42"/>
  <c r="L87" i="42"/>
  <c r="K87" i="42"/>
  <c r="L86" i="42"/>
  <c r="K86" i="42"/>
  <c r="L85" i="42"/>
  <c r="K85" i="42"/>
  <c r="L84" i="42"/>
  <c r="K84" i="42"/>
  <c r="L83" i="42"/>
  <c r="K83" i="42"/>
  <c r="L82" i="42"/>
  <c r="K82" i="42"/>
  <c r="L81" i="42"/>
  <c r="K81" i="42"/>
  <c r="L80" i="42"/>
  <c r="K80" i="42"/>
  <c r="L79" i="42"/>
  <c r="K79" i="42"/>
  <c r="L78" i="42"/>
  <c r="K78" i="42"/>
  <c r="L77" i="42"/>
  <c r="K77" i="42"/>
  <c r="L76" i="42"/>
  <c r="K76" i="42"/>
  <c r="L75" i="42"/>
  <c r="K75" i="42"/>
  <c r="L74" i="42"/>
  <c r="K74" i="42"/>
  <c r="L73" i="42"/>
  <c r="K73" i="42"/>
  <c r="L72" i="42"/>
  <c r="K72" i="42"/>
  <c r="L71" i="42"/>
  <c r="K71" i="42"/>
  <c r="L70" i="42"/>
  <c r="K70" i="42"/>
  <c r="L69" i="42"/>
  <c r="K69" i="42"/>
  <c r="L68" i="42"/>
  <c r="K68" i="42"/>
  <c r="L67" i="42"/>
  <c r="K67" i="42"/>
  <c r="L66" i="42"/>
  <c r="K66" i="42"/>
  <c r="L65" i="42"/>
  <c r="K65" i="42"/>
  <c r="L64" i="42"/>
  <c r="K64" i="42"/>
  <c r="L63" i="42"/>
  <c r="K63" i="42"/>
  <c r="L62" i="42"/>
  <c r="K62" i="42"/>
  <c r="L61" i="42"/>
  <c r="K61" i="42"/>
  <c r="L60" i="42"/>
  <c r="K60" i="42"/>
  <c r="L59" i="42"/>
  <c r="K59" i="42"/>
  <c r="L58" i="42"/>
  <c r="K58" i="42"/>
  <c r="L57" i="42"/>
  <c r="K57" i="42"/>
  <c r="L56" i="42"/>
  <c r="K56" i="42"/>
  <c r="L55" i="42"/>
  <c r="K55" i="42"/>
  <c r="L54" i="42"/>
  <c r="K54" i="42"/>
  <c r="L53" i="42"/>
  <c r="K53" i="42"/>
  <c r="L52" i="42"/>
  <c r="K52" i="42"/>
  <c r="L51" i="42"/>
  <c r="K51" i="42"/>
  <c r="L50" i="42"/>
  <c r="K50" i="42"/>
  <c r="L49" i="42"/>
  <c r="K49" i="42"/>
  <c r="L48" i="42"/>
  <c r="K48" i="42"/>
  <c r="L47" i="42"/>
  <c r="K47" i="42"/>
  <c r="L46" i="42"/>
  <c r="K46" i="42"/>
  <c r="L45" i="42"/>
  <c r="K45" i="42"/>
  <c r="L44" i="42"/>
  <c r="K44" i="42"/>
  <c r="L43" i="42"/>
  <c r="K43" i="42"/>
  <c r="L42" i="42"/>
  <c r="K42" i="42"/>
  <c r="L41" i="42"/>
  <c r="K41" i="42"/>
  <c r="L40" i="42"/>
  <c r="K40" i="42"/>
  <c r="L39" i="42"/>
  <c r="K39" i="42"/>
  <c r="L38" i="42"/>
  <c r="K38" i="42"/>
  <c r="L37" i="42"/>
  <c r="K37" i="42"/>
  <c r="L36" i="42"/>
  <c r="K36" i="42"/>
  <c r="L35" i="42"/>
  <c r="K35" i="42"/>
  <c r="L34" i="42"/>
  <c r="K34" i="42"/>
  <c r="L33" i="42"/>
  <c r="K33" i="42"/>
  <c r="L32" i="42"/>
  <c r="K32" i="42"/>
  <c r="L31" i="42"/>
  <c r="K31" i="42"/>
  <c r="L30" i="42"/>
  <c r="K30" i="42"/>
  <c r="L29" i="42"/>
  <c r="K29" i="42"/>
  <c r="L28" i="42"/>
  <c r="K28" i="42"/>
  <c r="L27" i="42"/>
  <c r="K27" i="42"/>
  <c r="L26" i="42"/>
  <c r="K26" i="42"/>
  <c r="L25" i="42"/>
  <c r="K25" i="42"/>
  <c r="L24" i="42"/>
  <c r="K24" i="42"/>
  <c r="L23" i="42"/>
  <c r="K23" i="42"/>
  <c r="L22" i="42"/>
  <c r="K22" i="42"/>
  <c r="L21" i="42"/>
  <c r="K21" i="42"/>
  <c r="L20" i="42"/>
  <c r="K20" i="42"/>
  <c r="L19" i="42"/>
  <c r="K19" i="42"/>
  <c r="L18" i="42"/>
  <c r="K18" i="42"/>
  <c r="L17" i="42"/>
  <c r="K17" i="42"/>
  <c r="L16" i="42"/>
  <c r="K16" i="42"/>
  <c r="L15" i="42"/>
  <c r="K15" i="42"/>
  <c r="L14" i="42"/>
  <c r="K14" i="42"/>
  <c r="L13" i="42"/>
  <c r="K13" i="42"/>
  <c r="L12" i="42"/>
  <c r="K12" i="42"/>
  <c r="L11" i="42"/>
  <c r="K11" i="42"/>
  <c r="L10" i="42"/>
  <c r="K10" i="42"/>
  <c r="L9" i="42"/>
  <c r="K9" i="42"/>
  <c r="L8" i="42"/>
  <c r="K8" i="42"/>
  <c r="L7" i="42"/>
  <c r="K7" i="42"/>
  <c r="J93" i="41"/>
  <c r="I93" i="41"/>
  <c r="H93" i="41"/>
  <c r="G93" i="41"/>
  <c r="F93" i="41"/>
  <c r="E93" i="41"/>
  <c r="D93" i="41"/>
  <c r="C93" i="41"/>
  <c r="L91" i="41"/>
  <c r="K91" i="41"/>
  <c r="L90" i="41"/>
  <c r="K90" i="41"/>
  <c r="L89" i="41"/>
  <c r="K89" i="41"/>
  <c r="L88" i="41"/>
  <c r="K88" i="41"/>
  <c r="L87" i="41"/>
  <c r="K87" i="41"/>
  <c r="L86" i="41"/>
  <c r="K86" i="41"/>
  <c r="L85" i="41"/>
  <c r="K85" i="41"/>
  <c r="L84" i="41"/>
  <c r="K84" i="41"/>
  <c r="L83" i="41"/>
  <c r="K83" i="41"/>
  <c r="L82" i="41"/>
  <c r="K82" i="41"/>
  <c r="L81" i="41"/>
  <c r="K81" i="41"/>
  <c r="L80" i="41"/>
  <c r="K80" i="41"/>
  <c r="L79" i="41"/>
  <c r="K79" i="41"/>
  <c r="L78" i="41"/>
  <c r="K78" i="41"/>
  <c r="L77" i="41"/>
  <c r="K77" i="41"/>
  <c r="L76" i="41"/>
  <c r="K76" i="41"/>
  <c r="L75" i="41"/>
  <c r="K75" i="41"/>
  <c r="L74" i="41"/>
  <c r="K74" i="41"/>
  <c r="L73" i="41"/>
  <c r="K73" i="41"/>
  <c r="L72" i="41"/>
  <c r="K72" i="41"/>
  <c r="L71" i="41"/>
  <c r="K71" i="41"/>
  <c r="L70" i="41"/>
  <c r="K70" i="41"/>
  <c r="L69" i="41"/>
  <c r="K69" i="41"/>
  <c r="L68" i="41"/>
  <c r="K68" i="41"/>
  <c r="L67" i="41"/>
  <c r="K67" i="41"/>
  <c r="L66" i="41"/>
  <c r="K66" i="41"/>
  <c r="L65" i="41"/>
  <c r="K65" i="41"/>
  <c r="L64" i="41"/>
  <c r="K64" i="41"/>
  <c r="L63" i="41"/>
  <c r="K63" i="41"/>
  <c r="L62" i="41"/>
  <c r="K62" i="41"/>
  <c r="L61" i="41"/>
  <c r="K61" i="41"/>
  <c r="L60" i="41"/>
  <c r="K60" i="41"/>
  <c r="L59" i="41"/>
  <c r="K59" i="41"/>
  <c r="L58" i="41"/>
  <c r="K58" i="41"/>
  <c r="L57" i="41"/>
  <c r="K57" i="41"/>
  <c r="L56" i="41"/>
  <c r="K56" i="41"/>
  <c r="L55" i="41"/>
  <c r="K55" i="41"/>
  <c r="L54" i="41"/>
  <c r="K54" i="41"/>
  <c r="L53" i="41"/>
  <c r="K53" i="41"/>
  <c r="L52" i="41"/>
  <c r="K52" i="41"/>
  <c r="L51" i="41"/>
  <c r="K51" i="41"/>
  <c r="L50" i="41"/>
  <c r="K50" i="41"/>
  <c r="L49" i="41"/>
  <c r="K49" i="41"/>
  <c r="L48" i="41"/>
  <c r="K48" i="41"/>
  <c r="L47" i="41"/>
  <c r="K47" i="41"/>
  <c r="L46" i="41"/>
  <c r="K46" i="41"/>
  <c r="L45" i="41"/>
  <c r="K45" i="41"/>
  <c r="L44" i="41"/>
  <c r="K44" i="41"/>
  <c r="L43" i="41"/>
  <c r="K43" i="41"/>
  <c r="L42" i="41"/>
  <c r="K42" i="41"/>
  <c r="L41" i="41"/>
  <c r="K41" i="41"/>
  <c r="L40" i="41"/>
  <c r="K40" i="41"/>
  <c r="L39" i="41"/>
  <c r="K39" i="41"/>
  <c r="L38" i="41"/>
  <c r="K38" i="41"/>
  <c r="L37" i="41"/>
  <c r="K37" i="41"/>
  <c r="L36" i="41"/>
  <c r="K36" i="41"/>
  <c r="L35" i="41"/>
  <c r="K35" i="41"/>
  <c r="L34" i="41"/>
  <c r="K34" i="41"/>
  <c r="L33" i="41"/>
  <c r="K33" i="41"/>
  <c r="L32" i="41"/>
  <c r="K32" i="41"/>
  <c r="L31" i="41"/>
  <c r="K31" i="41"/>
  <c r="L30" i="41"/>
  <c r="K30" i="41"/>
  <c r="L29" i="41"/>
  <c r="K29" i="41"/>
  <c r="L28" i="41"/>
  <c r="K28" i="41"/>
  <c r="L27" i="41"/>
  <c r="K27" i="41"/>
  <c r="L26" i="41"/>
  <c r="K26" i="41"/>
  <c r="L25" i="41"/>
  <c r="K25" i="41"/>
  <c r="L24" i="41"/>
  <c r="K24" i="41"/>
  <c r="L23" i="41"/>
  <c r="K23" i="41"/>
  <c r="L22" i="41"/>
  <c r="K22" i="41"/>
  <c r="L21" i="41"/>
  <c r="K21" i="41"/>
  <c r="L20" i="41"/>
  <c r="K20" i="41"/>
  <c r="L19" i="41"/>
  <c r="K19" i="41"/>
  <c r="L18" i="41"/>
  <c r="K18" i="41"/>
  <c r="L17" i="41"/>
  <c r="K17" i="41"/>
  <c r="L16" i="41"/>
  <c r="K16" i="41"/>
  <c r="L15" i="41"/>
  <c r="K15" i="41"/>
  <c r="L14" i="41"/>
  <c r="K14" i="41"/>
  <c r="L13" i="41"/>
  <c r="K13" i="41"/>
  <c r="L12" i="41"/>
  <c r="K12" i="41"/>
  <c r="L11" i="41"/>
  <c r="K11" i="41"/>
  <c r="L10" i="41"/>
  <c r="K10" i="41"/>
  <c r="L9" i="41"/>
  <c r="K9" i="41"/>
  <c r="L8" i="41"/>
  <c r="K8" i="41"/>
  <c r="L7" i="41"/>
  <c r="K7" i="41"/>
  <c r="J88" i="40"/>
  <c r="I88" i="40"/>
  <c r="H88" i="40"/>
  <c r="G88" i="40"/>
  <c r="F88" i="40"/>
  <c r="E88" i="40"/>
  <c r="D88" i="40"/>
  <c r="C88" i="40"/>
  <c r="L87" i="40"/>
  <c r="K87" i="40"/>
  <c r="L86" i="40"/>
  <c r="K86" i="40"/>
  <c r="L85" i="40"/>
  <c r="K85" i="40"/>
  <c r="L84" i="40"/>
  <c r="K84" i="40"/>
  <c r="L83" i="40"/>
  <c r="K83" i="40"/>
  <c r="L82" i="40"/>
  <c r="K82" i="40"/>
  <c r="L81" i="40"/>
  <c r="K81" i="40"/>
  <c r="L80" i="40"/>
  <c r="K80" i="40"/>
  <c r="L79" i="40"/>
  <c r="K79" i="40"/>
  <c r="L78" i="40"/>
  <c r="K78" i="40"/>
  <c r="L77" i="40"/>
  <c r="K77" i="40"/>
  <c r="L76" i="40"/>
  <c r="K76" i="40"/>
  <c r="L75" i="40"/>
  <c r="K75" i="40"/>
  <c r="L74" i="40"/>
  <c r="K74" i="40"/>
  <c r="L73" i="40"/>
  <c r="K73" i="40"/>
  <c r="L72" i="40"/>
  <c r="K72" i="40"/>
  <c r="L71" i="40"/>
  <c r="K71" i="40"/>
  <c r="L70" i="40"/>
  <c r="K70" i="40"/>
  <c r="L69" i="40"/>
  <c r="K69" i="40"/>
  <c r="L68" i="40"/>
  <c r="K68" i="40"/>
  <c r="L67" i="40"/>
  <c r="K67" i="40"/>
  <c r="L66" i="40"/>
  <c r="K66" i="40"/>
  <c r="L65" i="40"/>
  <c r="K65" i="40"/>
  <c r="L64" i="40"/>
  <c r="K64" i="40"/>
  <c r="L63" i="40"/>
  <c r="K63" i="40"/>
  <c r="L62" i="40"/>
  <c r="K62" i="40"/>
  <c r="L61" i="40"/>
  <c r="K61" i="40"/>
  <c r="L60" i="40"/>
  <c r="K60" i="40"/>
  <c r="L59" i="40"/>
  <c r="K59" i="40"/>
  <c r="L58" i="40"/>
  <c r="K58" i="40"/>
  <c r="L57" i="40"/>
  <c r="K57" i="40"/>
  <c r="L56" i="40"/>
  <c r="K56" i="40"/>
  <c r="L55" i="40"/>
  <c r="K55" i="40"/>
  <c r="L54" i="40"/>
  <c r="K54" i="40"/>
  <c r="L53" i="40"/>
  <c r="K53" i="40"/>
  <c r="L52" i="40"/>
  <c r="K52" i="40"/>
  <c r="L51" i="40"/>
  <c r="K51" i="40"/>
  <c r="L50" i="40"/>
  <c r="K50" i="40"/>
  <c r="L49" i="40"/>
  <c r="K49" i="40"/>
  <c r="L48" i="40"/>
  <c r="K48" i="40"/>
  <c r="L47" i="40"/>
  <c r="K47" i="40"/>
  <c r="L46" i="40"/>
  <c r="K46" i="40"/>
  <c r="L45" i="40"/>
  <c r="K45" i="40"/>
  <c r="L44" i="40"/>
  <c r="K44" i="40"/>
  <c r="L43" i="40"/>
  <c r="K43" i="40"/>
  <c r="L42" i="40"/>
  <c r="K42" i="40"/>
  <c r="L41" i="40"/>
  <c r="K41" i="40"/>
  <c r="L40" i="40"/>
  <c r="K40" i="40"/>
  <c r="L39" i="40"/>
  <c r="K39" i="40"/>
  <c r="L38" i="40"/>
  <c r="K38" i="40"/>
  <c r="L37" i="40"/>
  <c r="K37" i="40"/>
  <c r="L36" i="40"/>
  <c r="K36" i="40"/>
  <c r="L35" i="40"/>
  <c r="K35" i="40"/>
  <c r="L34" i="40"/>
  <c r="K34" i="40"/>
  <c r="L33" i="40"/>
  <c r="K33" i="40"/>
  <c r="L32" i="40"/>
  <c r="K32" i="40"/>
  <c r="L31" i="40"/>
  <c r="K31" i="40"/>
  <c r="L30" i="40"/>
  <c r="K30" i="40"/>
  <c r="L29" i="40"/>
  <c r="K29" i="40"/>
  <c r="L28" i="40"/>
  <c r="K28" i="40"/>
  <c r="L27" i="40"/>
  <c r="K27" i="40"/>
  <c r="L26" i="40"/>
  <c r="K26" i="40"/>
  <c r="L25" i="40"/>
  <c r="K25" i="40"/>
  <c r="L24" i="40"/>
  <c r="K24" i="40"/>
  <c r="L23" i="40"/>
  <c r="K23" i="40"/>
  <c r="L22" i="40"/>
  <c r="K22" i="40"/>
  <c r="L21" i="40"/>
  <c r="K21" i="40"/>
  <c r="L20" i="40"/>
  <c r="K20" i="40"/>
  <c r="L19" i="40"/>
  <c r="K19" i="40"/>
  <c r="L18" i="40"/>
  <c r="K18" i="40"/>
  <c r="L17" i="40"/>
  <c r="K17" i="40"/>
  <c r="L16" i="40"/>
  <c r="K16" i="40"/>
  <c r="L15" i="40"/>
  <c r="K15" i="40"/>
  <c r="L14" i="40"/>
  <c r="K14" i="40"/>
  <c r="L13" i="40"/>
  <c r="K13" i="40"/>
  <c r="L12" i="40"/>
  <c r="K12" i="40"/>
  <c r="L11" i="40"/>
  <c r="K11" i="40"/>
  <c r="L10" i="40"/>
  <c r="K10" i="40"/>
  <c r="L9" i="40"/>
  <c r="K9" i="40"/>
  <c r="L8" i="40"/>
  <c r="K8" i="40"/>
  <c r="L7" i="40"/>
  <c r="K7" i="40"/>
  <c r="J88" i="39"/>
  <c r="I88" i="39"/>
  <c r="H88" i="39"/>
  <c r="G88" i="39"/>
  <c r="F88" i="39"/>
  <c r="E88" i="39"/>
  <c r="D88" i="39"/>
  <c r="C88" i="39"/>
  <c r="L87" i="39"/>
  <c r="K87" i="39"/>
  <c r="L86" i="39"/>
  <c r="K86" i="39"/>
  <c r="L85" i="39"/>
  <c r="K85" i="39"/>
  <c r="L84" i="39"/>
  <c r="K84" i="39"/>
  <c r="L83" i="39"/>
  <c r="K83" i="39"/>
  <c r="L82" i="39"/>
  <c r="K82" i="39"/>
  <c r="L81" i="39"/>
  <c r="K81" i="39"/>
  <c r="L80" i="39"/>
  <c r="K80" i="39"/>
  <c r="L79" i="39"/>
  <c r="K79" i="39"/>
  <c r="L78" i="39"/>
  <c r="K78" i="39"/>
  <c r="L77" i="39"/>
  <c r="K77" i="39"/>
  <c r="L76" i="39"/>
  <c r="K76" i="39"/>
  <c r="L75" i="39"/>
  <c r="K75" i="39"/>
  <c r="L74" i="39"/>
  <c r="K74" i="39"/>
  <c r="L73" i="39"/>
  <c r="K73" i="39"/>
  <c r="L72" i="39"/>
  <c r="K72" i="39"/>
  <c r="L71" i="39"/>
  <c r="K71" i="39"/>
  <c r="L70" i="39"/>
  <c r="K70" i="39"/>
  <c r="L69" i="39"/>
  <c r="K69" i="39"/>
  <c r="L68" i="39"/>
  <c r="K68" i="39"/>
  <c r="L67" i="39"/>
  <c r="K67" i="39"/>
  <c r="L66" i="39"/>
  <c r="K66" i="39"/>
  <c r="L65" i="39"/>
  <c r="K65" i="39"/>
  <c r="L64" i="39"/>
  <c r="K64" i="39"/>
  <c r="L63" i="39"/>
  <c r="K63" i="39"/>
  <c r="L62" i="39"/>
  <c r="K62" i="39"/>
  <c r="L61" i="39"/>
  <c r="K61" i="39"/>
  <c r="L60" i="39"/>
  <c r="K60" i="39"/>
  <c r="L59" i="39"/>
  <c r="K59" i="39"/>
  <c r="L58" i="39"/>
  <c r="K58" i="39"/>
  <c r="L57" i="39"/>
  <c r="K57" i="39"/>
  <c r="L56" i="39"/>
  <c r="K56" i="39"/>
  <c r="L55" i="39"/>
  <c r="K55" i="39"/>
  <c r="L54" i="39"/>
  <c r="K54" i="39"/>
  <c r="L53" i="39"/>
  <c r="K53" i="39"/>
  <c r="L52" i="39"/>
  <c r="K52" i="39"/>
  <c r="L51" i="39"/>
  <c r="K51" i="39"/>
  <c r="L50" i="39"/>
  <c r="K50" i="39"/>
  <c r="L49" i="39"/>
  <c r="K49" i="39"/>
  <c r="L48" i="39"/>
  <c r="K48" i="39"/>
  <c r="L47" i="39"/>
  <c r="K47" i="39"/>
  <c r="L46" i="39"/>
  <c r="K46" i="39"/>
  <c r="L45" i="39"/>
  <c r="K45" i="39"/>
  <c r="L44" i="39"/>
  <c r="K44" i="39"/>
  <c r="L43" i="39"/>
  <c r="K43" i="39"/>
  <c r="L42" i="39"/>
  <c r="K42" i="39"/>
  <c r="L41" i="39"/>
  <c r="K41" i="39"/>
  <c r="L40" i="39"/>
  <c r="K40" i="39"/>
  <c r="L39" i="39"/>
  <c r="K39" i="39"/>
  <c r="L38" i="39"/>
  <c r="K38" i="39"/>
  <c r="L37" i="39"/>
  <c r="K37" i="39"/>
  <c r="L36" i="39"/>
  <c r="K36" i="39"/>
  <c r="L35" i="39"/>
  <c r="K35" i="39"/>
  <c r="L34" i="39"/>
  <c r="K34" i="39"/>
  <c r="L33" i="39"/>
  <c r="K33" i="39"/>
  <c r="L32" i="39"/>
  <c r="K32" i="39"/>
  <c r="L31" i="39"/>
  <c r="K31" i="39"/>
  <c r="L30" i="39"/>
  <c r="K30" i="39"/>
  <c r="L29" i="39"/>
  <c r="K29" i="39"/>
  <c r="L28" i="39"/>
  <c r="K28" i="39"/>
  <c r="L27" i="39"/>
  <c r="K27" i="39"/>
  <c r="L26" i="39"/>
  <c r="K26" i="39"/>
  <c r="L25" i="39"/>
  <c r="K25" i="39"/>
  <c r="L24" i="39"/>
  <c r="K24" i="39"/>
  <c r="L23" i="39"/>
  <c r="K23" i="39"/>
  <c r="L22" i="39"/>
  <c r="K22" i="39"/>
  <c r="L21" i="39"/>
  <c r="K21" i="39"/>
  <c r="L20" i="39"/>
  <c r="K20" i="39"/>
  <c r="L19" i="39"/>
  <c r="K19" i="39"/>
  <c r="L18" i="39"/>
  <c r="K18" i="39"/>
  <c r="L17" i="39"/>
  <c r="K17" i="39"/>
  <c r="L16" i="39"/>
  <c r="K16" i="39"/>
  <c r="L15" i="39"/>
  <c r="K15" i="39"/>
  <c r="L14" i="39"/>
  <c r="K14" i="39"/>
  <c r="L13" i="39"/>
  <c r="K13" i="39"/>
  <c r="L12" i="39"/>
  <c r="K12" i="39"/>
  <c r="L11" i="39"/>
  <c r="K11" i="39"/>
  <c r="L10" i="39"/>
  <c r="K10" i="39"/>
  <c r="L9" i="39"/>
  <c r="K9" i="39"/>
  <c r="L8" i="39"/>
  <c r="K8" i="39"/>
  <c r="L7" i="39"/>
  <c r="K7" i="39"/>
  <c r="J88" i="38"/>
  <c r="I88" i="38"/>
  <c r="H88" i="38"/>
  <c r="G88" i="38"/>
  <c r="F88" i="38"/>
  <c r="E88" i="38"/>
  <c r="D88" i="38"/>
  <c r="C88" i="38"/>
  <c r="L87" i="38"/>
  <c r="K87" i="38"/>
  <c r="L86" i="38"/>
  <c r="K86" i="38"/>
  <c r="L85" i="38"/>
  <c r="K85" i="38"/>
  <c r="L84" i="38"/>
  <c r="K84" i="38"/>
  <c r="L83" i="38"/>
  <c r="K83" i="38"/>
  <c r="L82" i="38"/>
  <c r="K82" i="38"/>
  <c r="L81" i="38"/>
  <c r="K81" i="38"/>
  <c r="L80" i="38"/>
  <c r="K80" i="38"/>
  <c r="L79" i="38"/>
  <c r="K79" i="38"/>
  <c r="L78" i="38"/>
  <c r="K78" i="38"/>
  <c r="L77" i="38"/>
  <c r="K77" i="38"/>
  <c r="L76" i="38"/>
  <c r="K76" i="38"/>
  <c r="L75" i="38"/>
  <c r="K75" i="38"/>
  <c r="L74" i="38"/>
  <c r="K74" i="38"/>
  <c r="L73" i="38"/>
  <c r="K73" i="38"/>
  <c r="L72" i="38"/>
  <c r="K72" i="38"/>
  <c r="L71" i="38"/>
  <c r="K71" i="38"/>
  <c r="L70" i="38"/>
  <c r="K70" i="38"/>
  <c r="L69" i="38"/>
  <c r="K69" i="38"/>
  <c r="L68" i="38"/>
  <c r="K68" i="38"/>
  <c r="L67" i="38"/>
  <c r="K67" i="38"/>
  <c r="L66" i="38"/>
  <c r="K66" i="38"/>
  <c r="L65" i="38"/>
  <c r="K65" i="38"/>
  <c r="L64" i="38"/>
  <c r="K64" i="38"/>
  <c r="L63" i="38"/>
  <c r="K63" i="38"/>
  <c r="L62" i="38"/>
  <c r="K62" i="38"/>
  <c r="L61" i="38"/>
  <c r="K61" i="38"/>
  <c r="L60" i="38"/>
  <c r="K60" i="38"/>
  <c r="L59" i="38"/>
  <c r="K59" i="38"/>
  <c r="L58" i="38"/>
  <c r="K58" i="38"/>
  <c r="L57" i="38"/>
  <c r="K57" i="38"/>
  <c r="L56" i="38"/>
  <c r="K56" i="38"/>
  <c r="L55" i="38"/>
  <c r="K55" i="38"/>
  <c r="L54" i="38"/>
  <c r="K54" i="38"/>
  <c r="L53" i="38"/>
  <c r="K53" i="38"/>
  <c r="L52" i="38"/>
  <c r="K52" i="38"/>
  <c r="L51" i="38"/>
  <c r="K51" i="38"/>
  <c r="L50" i="38"/>
  <c r="K50" i="38"/>
  <c r="L49" i="38"/>
  <c r="K49" i="38"/>
  <c r="L48" i="38"/>
  <c r="K48" i="38"/>
  <c r="L47" i="38"/>
  <c r="K47" i="38"/>
  <c r="L46" i="38"/>
  <c r="K46" i="38"/>
  <c r="L45" i="38"/>
  <c r="K45" i="38"/>
  <c r="L44" i="38"/>
  <c r="K44" i="38"/>
  <c r="L43" i="38"/>
  <c r="K43" i="38"/>
  <c r="L42" i="38"/>
  <c r="K42" i="38"/>
  <c r="L41" i="38"/>
  <c r="K41" i="38"/>
  <c r="L40" i="38"/>
  <c r="K40" i="38"/>
  <c r="L39" i="38"/>
  <c r="K39" i="38"/>
  <c r="L38" i="38"/>
  <c r="K38" i="38"/>
  <c r="L37" i="38"/>
  <c r="K37" i="38"/>
  <c r="L36" i="38"/>
  <c r="K36" i="38"/>
  <c r="L35" i="38"/>
  <c r="K35" i="38"/>
  <c r="L34" i="38"/>
  <c r="K34" i="38"/>
  <c r="L33" i="38"/>
  <c r="K33" i="38"/>
  <c r="L32" i="38"/>
  <c r="K32" i="38"/>
  <c r="L31" i="38"/>
  <c r="K31" i="38"/>
  <c r="L30" i="38"/>
  <c r="K30" i="38"/>
  <c r="L29" i="38"/>
  <c r="K29" i="38"/>
  <c r="L28" i="38"/>
  <c r="K28" i="38"/>
  <c r="L27" i="38"/>
  <c r="K27" i="38"/>
  <c r="L26" i="38"/>
  <c r="K26" i="38"/>
  <c r="L25" i="38"/>
  <c r="K25" i="38"/>
  <c r="L24" i="38"/>
  <c r="K24" i="38"/>
  <c r="L23" i="38"/>
  <c r="K23" i="38"/>
  <c r="L22" i="38"/>
  <c r="K22" i="38"/>
  <c r="L21" i="38"/>
  <c r="K21" i="38"/>
  <c r="L20" i="38"/>
  <c r="K20" i="38"/>
  <c r="L19" i="38"/>
  <c r="K19" i="38"/>
  <c r="L18" i="38"/>
  <c r="K18" i="38"/>
  <c r="L17" i="38"/>
  <c r="K17" i="38"/>
  <c r="L16" i="38"/>
  <c r="K16" i="38"/>
  <c r="L15" i="38"/>
  <c r="K15" i="38"/>
  <c r="L14" i="38"/>
  <c r="K14" i="38"/>
  <c r="L13" i="38"/>
  <c r="K13" i="38"/>
  <c r="L12" i="38"/>
  <c r="K12" i="38"/>
  <c r="L11" i="38"/>
  <c r="K11" i="38"/>
  <c r="L10" i="38"/>
  <c r="K10" i="38"/>
  <c r="L9" i="38"/>
  <c r="K9" i="38"/>
  <c r="L8" i="38"/>
  <c r="K8" i="38"/>
  <c r="L7" i="38"/>
  <c r="K7" i="38"/>
  <c r="J88" i="37"/>
  <c r="I88" i="37"/>
  <c r="H88" i="37"/>
  <c r="G88" i="37"/>
  <c r="F88" i="37"/>
  <c r="E88" i="37"/>
  <c r="D88" i="37"/>
  <c r="C88" i="37"/>
  <c r="L87" i="37"/>
  <c r="K87" i="37"/>
  <c r="L86" i="37"/>
  <c r="K86" i="37"/>
  <c r="L85" i="37"/>
  <c r="K85" i="37"/>
  <c r="L84" i="37"/>
  <c r="K84" i="37"/>
  <c r="L83" i="37"/>
  <c r="K83" i="37"/>
  <c r="L82" i="37"/>
  <c r="K82" i="37"/>
  <c r="L81" i="37"/>
  <c r="K81" i="37"/>
  <c r="L80" i="37"/>
  <c r="K80" i="37"/>
  <c r="L79" i="37"/>
  <c r="K79" i="37"/>
  <c r="L78" i="37"/>
  <c r="K78" i="37"/>
  <c r="L77" i="37"/>
  <c r="K77" i="37"/>
  <c r="L76" i="37"/>
  <c r="K76" i="37"/>
  <c r="L75" i="37"/>
  <c r="K75" i="37"/>
  <c r="L74" i="37"/>
  <c r="K74" i="37"/>
  <c r="L73" i="37"/>
  <c r="K73" i="37"/>
  <c r="L72" i="37"/>
  <c r="K72" i="37"/>
  <c r="L71" i="37"/>
  <c r="K71" i="37"/>
  <c r="L70" i="37"/>
  <c r="K70" i="37"/>
  <c r="L69" i="37"/>
  <c r="K69" i="37"/>
  <c r="L68" i="37"/>
  <c r="K68" i="37"/>
  <c r="L67" i="37"/>
  <c r="K67" i="37"/>
  <c r="L66" i="37"/>
  <c r="K66" i="37"/>
  <c r="L65" i="37"/>
  <c r="K65" i="37"/>
  <c r="L64" i="37"/>
  <c r="K64" i="37"/>
  <c r="L63" i="37"/>
  <c r="K63" i="37"/>
  <c r="L62" i="37"/>
  <c r="K62" i="37"/>
  <c r="L61" i="37"/>
  <c r="K61" i="37"/>
  <c r="L60" i="37"/>
  <c r="K60" i="37"/>
  <c r="L59" i="37"/>
  <c r="K59" i="37"/>
  <c r="L58" i="37"/>
  <c r="K58" i="37"/>
  <c r="L57" i="37"/>
  <c r="K57" i="37"/>
  <c r="L56" i="37"/>
  <c r="K56" i="37"/>
  <c r="L55" i="37"/>
  <c r="K55" i="37"/>
  <c r="L54" i="37"/>
  <c r="K54" i="37"/>
  <c r="L53" i="37"/>
  <c r="K53" i="37"/>
  <c r="L52" i="37"/>
  <c r="K52" i="37"/>
  <c r="L51" i="37"/>
  <c r="K51" i="37"/>
  <c r="L50" i="37"/>
  <c r="K50" i="37"/>
  <c r="L49" i="37"/>
  <c r="K49" i="37"/>
  <c r="L48" i="37"/>
  <c r="K48" i="37"/>
  <c r="L47" i="37"/>
  <c r="K47" i="37"/>
  <c r="L46" i="37"/>
  <c r="K46" i="37"/>
  <c r="L45" i="37"/>
  <c r="K45" i="37"/>
  <c r="L44" i="37"/>
  <c r="K44" i="37"/>
  <c r="L43" i="37"/>
  <c r="K43" i="37"/>
  <c r="L42" i="37"/>
  <c r="K42" i="37"/>
  <c r="L41" i="37"/>
  <c r="K41" i="37"/>
  <c r="L40" i="37"/>
  <c r="K40" i="37"/>
  <c r="L39" i="37"/>
  <c r="K39" i="37"/>
  <c r="L38" i="37"/>
  <c r="K38" i="37"/>
  <c r="L37" i="37"/>
  <c r="K37" i="37"/>
  <c r="L36" i="37"/>
  <c r="K36" i="37"/>
  <c r="L35" i="37"/>
  <c r="K35" i="37"/>
  <c r="L34" i="37"/>
  <c r="K34" i="37"/>
  <c r="L33" i="37"/>
  <c r="K33" i="37"/>
  <c r="L32" i="37"/>
  <c r="K32" i="37"/>
  <c r="L31" i="37"/>
  <c r="K31" i="37"/>
  <c r="L30" i="37"/>
  <c r="K30" i="37"/>
  <c r="L29" i="37"/>
  <c r="K29" i="37"/>
  <c r="L28" i="37"/>
  <c r="K28" i="37"/>
  <c r="L27" i="37"/>
  <c r="K27" i="37"/>
  <c r="L26" i="37"/>
  <c r="K26" i="37"/>
  <c r="L25" i="37"/>
  <c r="K25" i="37"/>
  <c r="L24" i="37"/>
  <c r="K24" i="37"/>
  <c r="L23" i="37"/>
  <c r="K23" i="37"/>
  <c r="L22" i="37"/>
  <c r="K22" i="37"/>
  <c r="L21" i="37"/>
  <c r="K21" i="37"/>
  <c r="L20" i="37"/>
  <c r="K20" i="37"/>
  <c r="L19" i="37"/>
  <c r="K19" i="37"/>
  <c r="L18" i="37"/>
  <c r="K18" i="37"/>
  <c r="L17" i="37"/>
  <c r="K17" i="37"/>
  <c r="L16" i="37"/>
  <c r="K16" i="37"/>
  <c r="L15" i="37"/>
  <c r="K15" i="37"/>
  <c r="L14" i="37"/>
  <c r="K14" i="37"/>
  <c r="L13" i="37"/>
  <c r="K13" i="37"/>
  <c r="L12" i="37"/>
  <c r="K12" i="37"/>
  <c r="L11" i="37"/>
  <c r="K11" i="37"/>
  <c r="L10" i="37"/>
  <c r="K10" i="37"/>
  <c r="L9" i="37"/>
  <c r="K9" i="37"/>
  <c r="L8" i="37"/>
  <c r="K8" i="37"/>
  <c r="L7" i="37"/>
  <c r="K7" i="37"/>
  <c r="J88" i="36"/>
  <c r="I88" i="36"/>
  <c r="H88" i="36"/>
  <c r="G88" i="36"/>
  <c r="F88" i="36"/>
  <c r="E88" i="36"/>
  <c r="D88" i="36"/>
  <c r="C88" i="36"/>
  <c r="L87" i="36"/>
  <c r="K87" i="36"/>
  <c r="L86" i="36"/>
  <c r="K86" i="36"/>
  <c r="L85" i="36"/>
  <c r="K85" i="36"/>
  <c r="L84" i="36"/>
  <c r="K84" i="36"/>
  <c r="L83" i="36"/>
  <c r="K83" i="36"/>
  <c r="L82" i="36"/>
  <c r="K82" i="36"/>
  <c r="L81" i="36"/>
  <c r="K81" i="36"/>
  <c r="L80" i="36"/>
  <c r="K80" i="36"/>
  <c r="L79" i="36"/>
  <c r="K79" i="36"/>
  <c r="L78" i="36"/>
  <c r="K78" i="36"/>
  <c r="L77" i="36"/>
  <c r="K77" i="36"/>
  <c r="L76" i="36"/>
  <c r="K76" i="36"/>
  <c r="L75" i="36"/>
  <c r="K75" i="36"/>
  <c r="L74" i="36"/>
  <c r="K74" i="36"/>
  <c r="L73" i="36"/>
  <c r="K73" i="36"/>
  <c r="L72" i="36"/>
  <c r="K72" i="36"/>
  <c r="L71" i="36"/>
  <c r="K71" i="36"/>
  <c r="L70" i="36"/>
  <c r="K70" i="36"/>
  <c r="L69" i="36"/>
  <c r="K69" i="36"/>
  <c r="L68" i="36"/>
  <c r="K68" i="36"/>
  <c r="L67" i="36"/>
  <c r="K67" i="36"/>
  <c r="L66" i="36"/>
  <c r="K66" i="36"/>
  <c r="L65" i="36"/>
  <c r="K65" i="36"/>
  <c r="L64" i="36"/>
  <c r="K64" i="36"/>
  <c r="L63" i="36"/>
  <c r="K63" i="36"/>
  <c r="L62" i="36"/>
  <c r="K62" i="36"/>
  <c r="L61" i="36"/>
  <c r="K61" i="36"/>
  <c r="L60" i="36"/>
  <c r="K60" i="36"/>
  <c r="L59" i="36"/>
  <c r="K59" i="36"/>
  <c r="L58" i="36"/>
  <c r="K58" i="36"/>
  <c r="L57" i="36"/>
  <c r="K57" i="36"/>
  <c r="L56" i="36"/>
  <c r="K56" i="36"/>
  <c r="L55" i="36"/>
  <c r="K55" i="36"/>
  <c r="L54" i="36"/>
  <c r="K54" i="36"/>
  <c r="L53" i="36"/>
  <c r="K53" i="36"/>
  <c r="L52" i="36"/>
  <c r="K52" i="36"/>
  <c r="L51" i="36"/>
  <c r="K51" i="36"/>
  <c r="L50" i="36"/>
  <c r="K50" i="36"/>
  <c r="L49" i="36"/>
  <c r="K49" i="36"/>
  <c r="L48" i="36"/>
  <c r="K48" i="36"/>
  <c r="L47" i="36"/>
  <c r="K47" i="36"/>
  <c r="L46" i="36"/>
  <c r="K46" i="36"/>
  <c r="L45" i="36"/>
  <c r="K45" i="36"/>
  <c r="L44" i="36"/>
  <c r="K44" i="36"/>
  <c r="L43" i="36"/>
  <c r="K43" i="36"/>
  <c r="L42" i="36"/>
  <c r="K42" i="36"/>
  <c r="L41" i="36"/>
  <c r="K41" i="36"/>
  <c r="L40" i="36"/>
  <c r="K40" i="36"/>
  <c r="L39" i="36"/>
  <c r="K39" i="36"/>
  <c r="L38" i="36"/>
  <c r="K38" i="36"/>
  <c r="L37" i="36"/>
  <c r="K37" i="36"/>
  <c r="L36" i="36"/>
  <c r="K36" i="36"/>
  <c r="L35" i="36"/>
  <c r="K35" i="36"/>
  <c r="L34" i="36"/>
  <c r="K34" i="36"/>
  <c r="L33" i="36"/>
  <c r="K33" i="36"/>
  <c r="L32" i="36"/>
  <c r="K32" i="36"/>
  <c r="L31" i="36"/>
  <c r="K31" i="36"/>
  <c r="L30" i="36"/>
  <c r="K30" i="36"/>
  <c r="L29" i="36"/>
  <c r="K29" i="36"/>
  <c r="L28" i="36"/>
  <c r="K28" i="36"/>
  <c r="L27" i="36"/>
  <c r="K27" i="36"/>
  <c r="L26" i="36"/>
  <c r="K26" i="36"/>
  <c r="L25" i="36"/>
  <c r="K25" i="36"/>
  <c r="L24" i="36"/>
  <c r="L23" i="36"/>
  <c r="K23" i="36"/>
  <c r="L22" i="36"/>
  <c r="K22" i="36"/>
  <c r="L21" i="36"/>
  <c r="K21" i="36"/>
  <c r="L20" i="36"/>
  <c r="K20" i="36"/>
  <c r="L19" i="36"/>
  <c r="K19" i="36"/>
  <c r="L18" i="36"/>
  <c r="K18" i="36"/>
  <c r="L17" i="36"/>
  <c r="K17" i="36"/>
  <c r="L16" i="36"/>
  <c r="K16" i="36"/>
  <c r="L15" i="36"/>
  <c r="K15" i="36"/>
  <c r="L14" i="36"/>
  <c r="K14" i="36"/>
  <c r="L13" i="36"/>
  <c r="K13" i="36"/>
  <c r="L12" i="36"/>
  <c r="K12" i="36"/>
  <c r="L11" i="36"/>
  <c r="K11" i="36"/>
  <c r="L10" i="36"/>
  <c r="K10" i="36"/>
  <c r="L9" i="36"/>
  <c r="K9" i="36"/>
  <c r="L8" i="36"/>
  <c r="K8" i="36"/>
  <c r="L7" i="36"/>
  <c r="K7" i="36"/>
  <c r="J88" i="35"/>
  <c r="I88" i="35"/>
  <c r="H88" i="35"/>
  <c r="G88" i="35"/>
  <c r="F88" i="35"/>
  <c r="E88" i="35"/>
  <c r="D88" i="35"/>
  <c r="C88" i="35"/>
  <c r="L87" i="35"/>
  <c r="K87" i="35"/>
  <c r="L86" i="35"/>
  <c r="K86" i="35"/>
  <c r="L85" i="35"/>
  <c r="K85" i="35"/>
  <c r="L84" i="35"/>
  <c r="K84" i="35"/>
  <c r="L83" i="35"/>
  <c r="K83" i="35"/>
  <c r="L82" i="35"/>
  <c r="K82" i="35"/>
  <c r="L81" i="35"/>
  <c r="K81" i="35"/>
  <c r="L80" i="35"/>
  <c r="K80" i="35"/>
  <c r="L79" i="35"/>
  <c r="K79" i="35"/>
  <c r="L78" i="35"/>
  <c r="K78" i="35"/>
  <c r="L77" i="35"/>
  <c r="K77" i="35"/>
  <c r="L76" i="35"/>
  <c r="K76" i="35"/>
  <c r="L75" i="35"/>
  <c r="K75" i="35"/>
  <c r="L74" i="35"/>
  <c r="K74" i="35"/>
  <c r="L73" i="35"/>
  <c r="K73" i="35"/>
  <c r="L72" i="35"/>
  <c r="K72" i="35"/>
  <c r="L71" i="35"/>
  <c r="K71" i="35"/>
  <c r="L70" i="35"/>
  <c r="K70" i="35"/>
  <c r="L69" i="35"/>
  <c r="K69" i="35"/>
  <c r="L68" i="35"/>
  <c r="K68" i="35"/>
  <c r="L67" i="35"/>
  <c r="K67" i="35"/>
  <c r="L66" i="35"/>
  <c r="K66" i="35"/>
  <c r="L65" i="35"/>
  <c r="K65" i="35"/>
  <c r="L64" i="35"/>
  <c r="K64" i="35"/>
  <c r="L63" i="35"/>
  <c r="K63" i="35"/>
  <c r="L62" i="35"/>
  <c r="K62" i="35"/>
  <c r="L61" i="35"/>
  <c r="K61" i="35"/>
  <c r="L60" i="35"/>
  <c r="K60" i="35"/>
  <c r="L59" i="35"/>
  <c r="K59" i="35"/>
  <c r="L58" i="35"/>
  <c r="K58" i="35"/>
  <c r="L57" i="35"/>
  <c r="K57" i="35"/>
  <c r="L56" i="35"/>
  <c r="K56" i="35"/>
  <c r="L55" i="35"/>
  <c r="K55" i="35"/>
  <c r="L54" i="35"/>
  <c r="K54" i="35"/>
  <c r="L53" i="35"/>
  <c r="K53" i="35"/>
  <c r="L52" i="35"/>
  <c r="K52" i="35"/>
  <c r="L51" i="35"/>
  <c r="K51" i="35"/>
  <c r="L50" i="35"/>
  <c r="K50" i="35"/>
  <c r="L49" i="35"/>
  <c r="K49" i="35"/>
  <c r="L48" i="35"/>
  <c r="K48" i="35"/>
  <c r="L47" i="35"/>
  <c r="K47" i="35"/>
  <c r="L46" i="35"/>
  <c r="K46" i="35"/>
  <c r="L45" i="35"/>
  <c r="K45" i="35"/>
  <c r="L44" i="35"/>
  <c r="K44" i="35"/>
  <c r="L43" i="35"/>
  <c r="K43" i="35"/>
  <c r="L42" i="35"/>
  <c r="K42" i="35"/>
  <c r="L41" i="35"/>
  <c r="K41" i="35"/>
  <c r="L40" i="35"/>
  <c r="K40" i="35"/>
  <c r="L39" i="35"/>
  <c r="K39" i="35"/>
  <c r="L38" i="35"/>
  <c r="K38" i="35"/>
  <c r="L37" i="35"/>
  <c r="K37" i="35"/>
  <c r="L36" i="35"/>
  <c r="K36" i="35"/>
  <c r="L35" i="35"/>
  <c r="K35" i="35"/>
  <c r="L34" i="35"/>
  <c r="K34" i="35"/>
  <c r="L33" i="35"/>
  <c r="K33" i="35"/>
  <c r="L32" i="35"/>
  <c r="K32" i="35"/>
  <c r="L31" i="35"/>
  <c r="K31" i="35"/>
  <c r="L30" i="35"/>
  <c r="K30" i="35"/>
  <c r="L29" i="35"/>
  <c r="K29" i="35"/>
  <c r="L28" i="35"/>
  <c r="K28" i="35"/>
  <c r="L27" i="35"/>
  <c r="K27" i="35"/>
  <c r="L26" i="35"/>
  <c r="K26" i="35"/>
  <c r="L25" i="35"/>
  <c r="K25" i="35"/>
  <c r="L24" i="35"/>
  <c r="L23" i="35"/>
  <c r="K23" i="35"/>
  <c r="L22" i="35"/>
  <c r="K22" i="35"/>
  <c r="L21" i="35"/>
  <c r="K21" i="35"/>
  <c r="L20" i="35"/>
  <c r="K20" i="35"/>
  <c r="L19" i="35"/>
  <c r="K19" i="35"/>
  <c r="L18" i="35"/>
  <c r="K18" i="35"/>
  <c r="L17" i="35"/>
  <c r="K17" i="35"/>
  <c r="L16" i="35"/>
  <c r="K16" i="35"/>
  <c r="L15" i="35"/>
  <c r="K15" i="35"/>
  <c r="L14" i="35"/>
  <c r="K14" i="35"/>
  <c r="L13" i="35"/>
  <c r="K13" i="35"/>
  <c r="L12" i="35"/>
  <c r="K12" i="35"/>
  <c r="L11" i="35"/>
  <c r="K11" i="35"/>
  <c r="L10" i="35"/>
  <c r="K10" i="35"/>
  <c r="L9" i="35"/>
  <c r="K9" i="35"/>
  <c r="L8" i="35"/>
  <c r="K8" i="35"/>
  <c r="L7" i="35"/>
  <c r="K7" i="35"/>
  <c r="J77" i="34"/>
  <c r="I77" i="34"/>
  <c r="H77" i="34"/>
  <c r="G77" i="34"/>
  <c r="F77" i="34"/>
  <c r="E77" i="34"/>
  <c r="D77" i="34"/>
  <c r="C77" i="34"/>
  <c r="L75" i="34"/>
  <c r="K75" i="34"/>
  <c r="L74" i="34"/>
  <c r="K74" i="34"/>
  <c r="L73" i="34"/>
  <c r="K73" i="34"/>
  <c r="L72" i="34"/>
  <c r="K72" i="34"/>
  <c r="L71" i="34"/>
  <c r="K71" i="34"/>
  <c r="L70" i="34"/>
  <c r="K70" i="34"/>
  <c r="L69" i="34"/>
  <c r="K69" i="34"/>
  <c r="L68" i="34"/>
  <c r="K68" i="34"/>
  <c r="L67" i="34"/>
  <c r="K67" i="34"/>
  <c r="L66" i="34"/>
  <c r="K66" i="34"/>
  <c r="L65" i="34"/>
  <c r="K65" i="34"/>
  <c r="L64" i="34"/>
  <c r="K64" i="34"/>
  <c r="L63" i="34"/>
  <c r="K63" i="34"/>
  <c r="L62" i="34"/>
  <c r="K62" i="34"/>
  <c r="L61" i="34"/>
  <c r="K61" i="34"/>
  <c r="L60" i="34"/>
  <c r="K60" i="34"/>
  <c r="L59" i="34"/>
  <c r="K59" i="34"/>
  <c r="L58" i="34"/>
  <c r="K58" i="34"/>
  <c r="L57" i="34"/>
  <c r="K57" i="34"/>
  <c r="L56" i="34"/>
  <c r="K56" i="34"/>
  <c r="L55" i="34"/>
  <c r="K55" i="34"/>
  <c r="L54" i="34"/>
  <c r="K54" i="34"/>
  <c r="L53" i="34"/>
  <c r="K53" i="34"/>
  <c r="L52" i="34"/>
  <c r="K52" i="34"/>
  <c r="L51" i="34"/>
  <c r="K51" i="34"/>
  <c r="L50" i="34"/>
  <c r="K50" i="34"/>
  <c r="L49" i="34"/>
  <c r="K49" i="34"/>
  <c r="L48" i="34"/>
  <c r="K48" i="34"/>
  <c r="L47" i="34"/>
  <c r="K47" i="34"/>
  <c r="L46" i="34"/>
  <c r="K46" i="34"/>
  <c r="L45" i="34"/>
  <c r="K45" i="34"/>
  <c r="L44" i="34"/>
  <c r="K44" i="34"/>
  <c r="L43" i="34"/>
  <c r="K43" i="34"/>
  <c r="L42" i="34"/>
  <c r="K42" i="34"/>
  <c r="L41" i="34"/>
  <c r="K41" i="34"/>
  <c r="L40" i="34"/>
  <c r="K40" i="34"/>
  <c r="L39" i="34"/>
  <c r="K39" i="34"/>
  <c r="L38" i="34"/>
  <c r="K38" i="34"/>
  <c r="L37" i="34"/>
  <c r="K37" i="34"/>
  <c r="L36" i="34"/>
  <c r="K36" i="34"/>
  <c r="L35" i="34"/>
  <c r="K35" i="34"/>
  <c r="L34" i="34"/>
  <c r="K34" i="34"/>
  <c r="L33" i="34"/>
  <c r="K33" i="34"/>
  <c r="L32" i="34"/>
  <c r="K32" i="34"/>
  <c r="L31" i="34"/>
  <c r="K31" i="34"/>
  <c r="L30" i="34"/>
  <c r="K30" i="34"/>
  <c r="L29" i="34"/>
  <c r="K29" i="34"/>
  <c r="L28" i="34"/>
  <c r="K28" i="34"/>
  <c r="L27" i="34"/>
  <c r="K27" i="34"/>
  <c r="L26" i="34"/>
  <c r="K26" i="34"/>
  <c r="L25" i="34"/>
  <c r="K25" i="34"/>
  <c r="L24" i="34"/>
  <c r="L23" i="34"/>
  <c r="K23" i="34"/>
  <c r="L22" i="34"/>
  <c r="K22" i="34"/>
  <c r="L21" i="34"/>
  <c r="K21" i="34"/>
  <c r="L20" i="34"/>
  <c r="K20" i="34"/>
  <c r="L19" i="34"/>
  <c r="K19" i="34"/>
  <c r="L18" i="34"/>
  <c r="K18" i="34"/>
  <c r="L17" i="34"/>
  <c r="K17" i="34"/>
  <c r="L16" i="34"/>
  <c r="K16" i="34"/>
  <c r="L15" i="34"/>
  <c r="K15" i="34"/>
  <c r="L14" i="34"/>
  <c r="K14" i="34"/>
  <c r="L13" i="34"/>
  <c r="K13" i="34"/>
  <c r="L12" i="34"/>
  <c r="K12" i="34"/>
  <c r="L11" i="34"/>
  <c r="K11" i="34"/>
  <c r="L10" i="34"/>
  <c r="K10" i="34"/>
  <c r="L9" i="34"/>
  <c r="K9" i="34"/>
  <c r="L8" i="34"/>
  <c r="K8" i="34"/>
  <c r="L7" i="34"/>
  <c r="K7" i="34"/>
  <c r="J77" i="22"/>
  <c r="H77" i="22"/>
  <c r="F77" i="22"/>
  <c r="D77" i="22"/>
  <c r="C77" i="22"/>
  <c r="L76" i="22"/>
  <c r="K76" i="22"/>
  <c r="G76" i="22"/>
  <c r="L75" i="22"/>
  <c r="K75" i="22"/>
  <c r="G75" i="22"/>
  <c r="L74" i="22"/>
  <c r="K74" i="22"/>
  <c r="G74" i="22"/>
  <c r="L73" i="22"/>
  <c r="K73" i="22"/>
  <c r="G73" i="22"/>
  <c r="L72" i="22"/>
  <c r="K72" i="22"/>
  <c r="G72" i="22"/>
  <c r="L71" i="22"/>
  <c r="K71" i="22"/>
  <c r="G71" i="22"/>
  <c r="L70" i="22"/>
  <c r="K70" i="22"/>
  <c r="G70" i="22"/>
  <c r="L69" i="22"/>
  <c r="K69" i="22"/>
  <c r="G69" i="22"/>
  <c r="L68" i="22"/>
  <c r="K68" i="22"/>
  <c r="G68" i="22"/>
  <c r="L67" i="22"/>
  <c r="K67" i="22"/>
  <c r="G67" i="22"/>
  <c r="L66" i="22"/>
  <c r="K66" i="22"/>
  <c r="G66" i="22"/>
  <c r="L65" i="22"/>
  <c r="K65" i="22"/>
  <c r="G65" i="22"/>
  <c r="L64" i="22"/>
  <c r="K64" i="22"/>
  <c r="G64" i="22"/>
  <c r="L63" i="22"/>
  <c r="K63" i="22"/>
  <c r="G63" i="22"/>
  <c r="L62" i="22"/>
  <c r="K62" i="22"/>
  <c r="G62" i="22"/>
  <c r="L61" i="22"/>
  <c r="K61" i="22"/>
  <c r="G61" i="22"/>
  <c r="L60" i="22"/>
  <c r="K60" i="22"/>
  <c r="G60" i="22"/>
  <c r="L59" i="22"/>
  <c r="K59" i="22"/>
  <c r="G59" i="22"/>
  <c r="L58" i="22"/>
  <c r="K58" i="22"/>
  <c r="G58" i="22"/>
  <c r="L57" i="22"/>
  <c r="K57" i="22"/>
  <c r="G57" i="22"/>
  <c r="L56" i="22"/>
  <c r="K56" i="22"/>
  <c r="G56" i="22"/>
  <c r="L55" i="22"/>
  <c r="K55" i="22"/>
  <c r="G55" i="22"/>
  <c r="L54" i="22"/>
  <c r="K54" i="22"/>
  <c r="G54" i="22"/>
  <c r="L53" i="22"/>
  <c r="K53" i="22"/>
  <c r="G53" i="22"/>
  <c r="L52" i="22"/>
  <c r="K52" i="22"/>
  <c r="G52" i="22"/>
  <c r="L51" i="22"/>
  <c r="K51" i="22"/>
  <c r="G51" i="22"/>
  <c r="L50" i="22"/>
  <c r="K50" i="22"/>
  <c r="G50" i="22"/>
  <c r="L49" i="22"/>
  <c r="K49" i="22"/>
  <c r="G49" i="22"/>
  <c r="L48" i="22"/>
  <c r="K48" i="22"/>
  <c r="G48" i="22"/>
  <c r="L47" i="22"/>
  <c r="K47" i="22"/>
  <c r="G47" i="22"/>
  <c r="L46" i="22"/>
  <c r="K46" i="22"/>
  <c r="G46" i="22"/>
  <c r="L45" i="22"/>
  <c r="K45" i="22"/>
  <c r="G45" i="22"/>
  <c r="L44" i="22"/>
  <c r="K44" i="22"/>
  <c r="G44" i="22"/>
  <c r="L43" i="22"/>
  <c r="K43" i="22"/>
  <c r="G43" i="22"/>
  <c r="L42" i="22"/>
  <c r="K42" i="22"/>
  <c r="G42" i="22"/>
  <c r="L41" i="22"/>
  <c r="K41" i="22"/>
  <c r="G41" i="22"/>
  <c r="L40" i="22"/>
  <c r="K40" i="22"/>
  <c r="G40" i="22"/>
  <c r="L39" i="22"/>
  <c r="K39" i="22"/>
  <c r="G39" i="22"/>
  <c r="L38" i="22"/>
  <c r="K38" i="22"/>
  <c r="G38" i="22"/>
  <c r="L37" i="22"/>
  <c r="K37" i="22"/>
  <c r="G37" i="22"/>
  <c r="L36" i="22"/>
  <c r="K36" i="22"/>
  <c r="G36" i="22"/>
  <c r="L35" i="22"/>
  <c r="K35" i="22"/>
  <c r="G35" i="22"/>
  <c r="L34" i="22"/>
  <c r="K34" i="22"/>
  <c r="G34" i="22"/>
  <c r="L33" i="22"/>
  <c r="K33" i="22"/>
  <c r="G33" i="22"/>
  <c r="L32" i="22"/>
  <c r="K32" i="22"/>
  <c r="G32" i="22"/>
  <c r="L31" i="22"/>
  <c r="K31" i="22"/>
  <c r="G31" i="22"/>
  <c r="L30" i="22"/>
  <c r="K30" i="22"/>
  <c r="G30" i="22"/>
  <c r="L29" i="22"/>
  <c r="K29" i="22"/>
  <c r="G29" i="22"/>
  <c r="L28" i="22"/>
  <c r="K28" i="22"/>
  <c r="G28" i="22"/>
  <c r="L27" i="22"/>
  <c r="K27" i="22"/>
  <c r="G27" i="22"/>
  <c r="L26" i="22"/>
  <c r="K26" i="22"/>
  <c r="G26" i="22"/>
  <c r="L25" i="22"/>
  <c r="K25" i="22"/>
  <c r="G25" i="22"/>
  <c r="L24" i="22"/>
  <c r="I24" i="22"/>
  <c r="I77" i="22" s="1"/>
  <c r="G24" i="22"/>
  <c r="E24" i="22"/>
  <c r="E77" i="22" s="1"/>
  <c r="L23" i="22"/>
  <c r="K23" i="22"/>
  <c r="G23" i="22"/>
  <c r="L22" i="22"/>
  <c r="K22" i="22"/>
  <c r="G22" i="22"/>
  <c r="L21" i="22"/>
  <c r="K21" i="22"/>
  <c r="G21" i="22"/>
  <c r="L20" i="22"/>
  <c r="K20" i="22"/>
  <c r="G20" i="22"/>
  <c r="L19" i="22"/>
  <c r="K19" i="22"/>
  <c r="G19" i="22"/>
  <c r="L18" i="22"/>
  <c r="K18" i="22"/>
  <c r="G18" i="22"/>
  <c r="L17" i="22"/>
  <c r="K17" i="22"/>
  <c r="G17" i="22"/>
  <c r="L16" i="22"/>
  <c r="K16" i="22"/>
  <c r="G16" i="22"/>
  <c r="L15" i="22"/>
  <c r="K15" i="22"/>
  <c r="G15" i="22"/>
  <c r="L14" i="22"/>
  <c r="K14" i="22"/>
  <c r="G14" i="22"/>
  <c r="L13" i="22"/>
  <c r="K13" i="22"/>
  <c r="G13" i="22"/>
  <c r="L12" i="22"/>
  <c r="K12" i="22"/>
  <c r="G12" i="22"/>
  <c r="L11" i="22"/>
  <c r="K11" i="22"/>
  <c r="G11" i="22"/>
  <c r="L10" i="22"/>
  <c r="K10" i="22"/>
  <c r="G10" i="22"/>
  <c r="L9" i="22"/>
  <c r="K9" i="22"/>
  <c r="G9" i="22"/>
  <c r="L8" i="22"/>
  <c r="K8" i="22"/>
  <c r="G8" i="22"/>
  <c r="L7" i="22"/>
  <c r="K7" i="22"/>
  <c r="G7" i="22"/>
  <c r="J77" i="17"/>
  <c r="I77" i="17"/>
  <c r="H77" i="17"/>
  <c r="G77" i="17"/>
  <c r="F77" i="17"/>
  <c r="E77" i="17"/>
  <c r="D77" i="17"/>
  <c r="C77" i="17"/>
  <c r="L76" i="17"/>
  <c r="K76" i="17"/>
  <c r="L75" i="17"/>
  <c r="K75" i="17"/>
  <c r="L74" i="17"/>
  <c r="K74" i="17"/>
  <c r="L73" i="17"/>
  <c r="K73" i="17"/>
  <c r="L72" i="17"/>
  <c r="K72" i="17"/>
  <c r="L71" i="17"/>
  <c r="K71" i="17"/>
  <c r="L70" i="17"/>
  <c r="K70" i="17"/>
  <c r="L69" i="17"/>
  <c r="K69" i="17"/>
  <c r="L68" i="17"/>
  <c r="K68" i="17"/>
  <c r="L67" i="17"/>
  <c r="K67" i="17"/>
  <c r="L66" i="17"/>
  <c r="K66" i="17"/>
  <c r="L65" i="17"/>
  <c r="K65" i="17"/>
  <c r="L64" i="17"/>
  <c r="K64" i="17"/>
  <c r="L63" i="17"/>
  <c r="K63" i="17"/>
  <c r="L62" i="17"/>
  <c r="K62" i="17"/>
  <c r="L61" i="17"/>
  <c r="K61" i="17"/>
  <c r="L60" i="17"/>
  <c r="K60" i="17"/>
  <c r="L59" i="17"/>
  <c r="K59" i="17"/>
  <c r="L58" i="17"/>
  <c r="K58" i="17"/>
  <c r="L57" i="17"/>
  <c r="K57" i="17"/>
  <c r="L56" i="17"/>
  <c r="K56" i="17"/>
  <c r="L55" i="17"/>
  <c r="K55" i="17"/>
  <c r="L54" i="17"/>
  <c r="K54" i="17"/>
  <c r="L53" i="17"/>
  <c r="K53" i="17"/>
  <c r="L52" i="17"/>
  <c r="K52" i="17"/>
  <c r="L51" i="17"/>
  <c r="K51" i="17"/>
  <c r="L50" i="17"/>
  <c r="K50" i="17"/>
  <c r="L49" i="17"/>
  <c r="K49" i="17"/>
  <c r="L48" i="17"/>
  <c r="K48" i="17"/>
  <c r="L47" i="17"/>
  <c r="K47" i="17"/>
  <c r="L46" i="17"/>
  <c r="K46" i="17"/>
  <c r="L45" i="17"/>
  <c r="K45" i="17"/>
  <c r="L44" i="17"/>
  <c r="K44" i="17"/>
  <c r="L43" i="17"/>
  <c r="K43" i="17"/>
  <c r="L42" i="17"/>
  <c r="K42" i="17"/>
  <c r="L41" i="17"/>
  <c r="K41" i="17"/>
  <c r="L40" i="17"/>
  <c r="K40" i="17"/>
  <c r="L39" i="17"/>
  <c r="K39" i="17"/>
  <c r="L38" i="17"/>
  <c r="K38" i="17"/>
  <c r="L37" i="17"/>
  <c r="K37" i="17"/>
  <c r="L36" i="17"/>
  <c r="K36" i="17"/>
  <c r="L35" i="17"/>
  <c r="K35" i="17"/>
  <c r="L34" i="17"/>
  <c r="K34" i="17"/>
  <c r="L33" i="17"/>
  <c r="K33" i="17"/>
  <c r="L32" i="17"/>
  <c r="K32" i="17"/>
  <c r="L31" i="17"/>
  <c r="K31" i="17"/>
  <c r="L30" i="17"/>
  <c r="K30" i="17"/>
  <c r="L29" i="17"/>
  <c r="K29" i="17"/>
  <c r="L28" i="17"/>
  <c r="K28" i="17"/>
  <c r="L27" i="17"/>
  <c r="K27" i="17"/>
  <c r="L26" i="17"/>
  <c r="K26" i="17"/>
  <c r="L25" i="17"/>
  <c r="K25" i="17"/>
  <c r="L24" i="17"/>
  <c r="L23" i="17"/>
  <c r="K23" i="17"/>
  <c r="L22" i="17"/>
  <c r="K22" i="17"/>
  <c r="L21" i="17"/>
  <c r="K21" i="17"/>
  <c r="L20" i="17"/>
  <c r="K20" i="17"/>
  <c r="L19" i="17"/>
  <c r="K19" i="17"/>
  <c r="L18" i="17"/>
  <c r="K18" i="17"/>
  <c r="L17" i="17"/>
  <c r="K17" i="17"/>
  <c r="L16" i="17"/>
  <c r="K16" i="17"/>
  <c r="L15" i="17"/>
  <c r="K15" i="17"/>
  <c r="L14" i="17"/>
  <c r="K14" i="17"/>
  <c r="L13" i="17"/>
  <c r="K13" i="17"/>
  <c r="L12" i="17"/>
  <c r="K12" i="17"/>
  <c r="L11" i="17"/>
  <c r="K11" i="17"/>
  <c r="L10" i="17"/>
  <c r="K10" i="17"/>
  <c r="L9" i="17"/>
  <c r="K9" i="17"/>
  <c r="L8" i="17"/>
  <c r="K8" i="17"/>
  <c r="L7" i="17"/>
  <c r="K7" i="17"/>
  <c r="D68" i="16"/>
  <c r="C68" i="16"/>
  <c r="L67" i="16"/>
  <c r="L68" i="16" s="1"/>
  <c r="K67" i="16"/>
  <c r="K68" i="16" s="1"/>
  <c r="J67" i="16"/>
  <c r="J68" i="16" s="1"/>
  <c r="I67" i="16"/>
  <c r="H67" i="16"/>
  <c r="G67" i="16"/>
  <c r="F67" i="16"/>
  <c r="E67" i="16"/>
  <c r="D67" i="16"/>
  <c r="C67" i="16"/>
  <c r="L49" i="16"/>
  <c r="K49" i="16"/>
  <c r="J49" i="16"/>
  <c r="I49" i="16"/>
  <c r="D49" i="16"/>
  <c r="C49" i="16"/>
  <c r="L48" i="16"/>
  <c r="K48" i="16"/>
  <c r="J48" i="16"/>
  <c r="I48" i="16"/>
  <c r="I68" i="16" s="1"/>
  <c r="H48" i="16"/>
  <c r="H49" i="16" s="1"/>
  <c r="G48" i="16"/>
  <c r="G49" i="16" s="1"/>
  <c r="F48" i="16"/>
  <c r="F49" i="16" s="1"/>
  <c r="E48" i="16"/>
  <c r="D48" i="16"/>
  <c r="C48" i="16"/>
  <c r="L32" i="16"/>
  <c r="K32" i="16"/>
  <c r="J32" i="16"/>
  <c r="I32" i="16"/>
  <c r="H32" i="16"/>
  <c r="G32" i="16"/>
  <c r="F32" i="16"/>
  <c r="F68" i="16" s="1"/>
  <c r="E32" i="16"/>
  <c r="E68" i="16" s="1"/>
  <c r="D32" i="16"/>
  <c r="C32" i="16"/>
  <c r="H66" i="11"/>
  <c r="G66" i="11"/>
  <c r="G67" i="11" s="1"/>
  <c r="F66" i="11"/>
  <c r="F67" i="11" s="1"/>
  <c r="E66" i="11"/>
  <c r="E67" i="11" s="1"/>
  <c r="D66" i="11"/>
  <c r="D67" i="11" s="1"/>
  <c r="C66" i="11"/>
  <c r="C67" i="11" s="1"/>
  <c r="H48" i="11"/>
  <c r="G48" i="11"/>
  <c r="G49" i="11" s="1"/>
  <c r="F48" i="11"/>
  <c r="F49" i="11" s="1"/>
  <c r="E48" i="11"/>
  <c r="E49" i="11" s="1"/>
  <c r="D48" i="11"/>
  <c r="D49" i="11" s="1"/>
  <c r="C48" i="11"/>
  <c r="C49" i="11" s="1"/>
  <c r="H32" i="11"/>
  <c r="H67" i="11" s="1"/>
  <c r="G32" i="11"/>
  <c r="F32" i="11"/>
  <c r="E32" i="11"/>
  <c r="D32" i="11"/>
  <c r="C32" i="11"/>
  <c r="H66" i="10"/>
  <c r="H67" i="10" s="1"/>
  <c r="G66" i="10"/>
  <c r="G67" i="10" s="1"/>
  <c r="F66" i="10"/>
  <c r="F67" i="10" s="1"/>
  <c r="E66" i="10"/>
  <c r="E67" i="10" s="1"/>
  <c r="H48" i="10"/>
  <c r="G48" i="10"/>
  <c r="F48" i="10"/>
  <c r="F49" i="10" s="1"/>
  <c r="E48" i="10"/>
  <c r="E49" i="10" s="1"/>
  <c r="D48" i="10"/>
  <c r="D49" i="10" s="1"/>
  <c r="C48" i="10"/>
  <c r="C49" i="10" s="1"/>
  <c r="H32" i="10"/>
  <c r="H49" i="10" s="1"/>
  <c r="G32" i="10"/>
  <c r="G49" i="10" s="1"/>
  <c r="F32" i="10"/>
  <c r="E32" i="10"/>
  <c r="D32" i="10"/>
  <c r="C32" i="10"/>
  <c r="H48" i="8"/>
  <c r="H50" i="8" s="1"/>
  <c r="G48" i="8"/>
  <c r="G50" i="8" s="1"/>
  <c r="F48" i="8"/>
  <c r="F50" i="8" s="1"/>
  <c r="E48" i="8"/>
  <c r="H32" i="8"/>
  <c r="G32" i="8"/>
  <c r="F32" i="8"/>
  <c r="E32" i="8"/>
  <c r="E50" i="8" s="1"/>
  <c r="D32" i="8"/>
  <c r="D50" i="8" s="1"/>
  <c r="C32" i="8"/>
  <c r="C50" i="8" s="1"/>
  <c r="F32" i="9"/>
  <c r="E32" i="9"/>
  <c r="D32" i="9"/>
  <c r="C32" i="9"/>
  <c r="F2" i="18"/>
  <c r="L88" i="39" l="1"/>
  <c r="K77" i="22"/>
  <c r="L88" i="36"/>
  <c r="K88" i="37"/>
  <c r="K88" i="39"/>
  <c r="K88" i="40"/>
  <c r="K93" i="42"/>
  <c r="K77" i="34"/>
  <c r="L77" i="22"/>
  <c r="L77" i="34"/>
  <c r="K77" i="17"/>
  <c r="L88" i="35"/>
  <c r="K88" i="35"/>
  <c r="K88" i="36"/>
  <c r="L93" i="42"/>
  <c r="G77" i="22"/>
  <c r="K88" i="38"/>
  <c r="L88" i="37"/>
  <c r="L88" i="38"/>
  <c r="L77" i="17"/>
  <c r="K93" i="41"/>
  <c r="L88" i="40"/>
  <c r="L93" i="41"/>
  <c r="K93" i="44"/>
  <c r="G68" i="16"/>
  <c r="H68" i="16"/>
  <c r="E49" i="16"/>
  <c r="H49" i="11"/>
  <c r="C67" i="10"/>
  <c r="D67" i="10"/>
  <c r="E49" i="8"/>
  <c r="F49" i="8"/>
  <c r="G49" i="8"/>
  <c r="H49" i="8"/>
  <c r="G2" i="18" l="1"/>
  <c r="K2" i="21" l="1"/>
  <c r="G175" i="21" l="1"/>
  <c r="G174" i="21"/>
  <c r="G173" i="21"/>
  <c r="G172" i="21"/>
  <c r="G171" i="21"/>
  <c r="O22" i="18" l="1"/>
  <c r="N22" i="18"/>
  <c r="O21" i="18"/>
  <c r="N21" i="18"/>
  <c r="O20" i="18"/>
  <c r="N20" i="18"/>
  <c r="O19" i="18"/>
  <c r="N19" i="18"/>
  <c r="O31" i="18"/>
  <c r="N31" i="18"/>
  <c r="O30" i="18"/>
  <c r="N30" i="18"/>
  <c r="O29" i="18"/>
  <c r="N29" i="18"/>
  <c r="O28" i="18"/>
  <c r="N28" i="18"/>
  <c r="E88" i="18" l="1"/>
  <c r="D88" i="18"/>
  <c r="G31" i="18"/>
  <c r="F31" i="18"/>
  <c r="G85" i="18"/>
  <c r="F85" i="18"/>
  <c r="G84" i="18"/>
  <c r="F84" i="18"/>
  <c r="G82" i="18"/>
  <c r="F82" i="18"/>
  <c r="G83" i="18"/>
  <c r="F83" i="18"/>
  <c r="F175" i="21"/>
  <c r="F174" i="21"/>
  <c r="F173" i="21"/>
  <c r="F172" i="21"/>
  <c r="F171" i="21"/>
  <c r="K82" i="21"/>
  <c r="K86" i="21"/>
  <c r="H86" i="21"/>
  <c r="G86" i="21"/>
  <c r="K85" i="21"/>
  <c r="H85" i="21"/>
  <c r="G85" i="21"/>
  <c r="K84" i="21"/>
  <c r="H84" i="21"/>
  <c r="G84" i="21"/>
  <c r="K83" i="21"/>
  <c r="H83" i="21"/>
  <c r="G83" i="21"/>
  <c r="H82" i="21"/>
  <c r="G82" i="21"/>
  <c r="H83" i="18" l="1"/>
  <c r="H84" i="18"/>
  <c r="H85" i="18"/>
  <c r="H82" i="18"/>
  <c r="H31" i="18"/>
  <c r="G122" i="21" l="1"/>
  <c r="G123" i="21"/>
  <c r="G124" i="21"/>
  <c r="G125" i="21"/>
  <c r="G126" i="21"/>
  <c r="G127" i="21"/>
  <c r="G128" i="21"/>
  <c r="G129" i="21"/>
  <c r="G130" i="21"/>
  <c r="G131" i="21"/>
  <c r="G132" i="21"/>
  <c r="G133" i="21"/>
  <c r="G134" i="21"/>
  <c r="G135" i="21"/>
  <c r="G136" i="21"/>
  <c r="G137" i="21"/>
  <c r="G138" i="21"/>
  <c r="G139" i="21"/>
  <c r="G140" i="21"/>
  <c r="G141" i="21"/>
  <c r="G142" i="21"/>
  <c r="G143" i="21"/>
  <c r="G144" i="21"/>
  <c r="G145" i="21"/>
  <c r="G146" i="21"/>
  <c r="G147" i="21"/>
  <c r="G148" i="21"/>
  <c r="G149" i="21"/>
  <c r="G150" i="21"/>
  <c r="G151" i="21"/>
  <c r="G152" i="21"/>
  <c r="G153" i="21"/>
  <c r="G154" i="21"/>
  <c r="G155" i="21"/>
  <c r="G156" i="21"/>
  <c r="G157" i="21"/>
  <c r="G158" i="21"/>
  <c r="G159" i="21"/>
  <c r="G160" i="21"/>
  <c r="G161" i="21"/>
  <c r="G162" i="21"/>
  <c r="G163" i="21"/>
  <c r="G164" i="21"/>
  <c r="G165" i="21"/>
  <c r="G166" i="21"/>
  <c r="G167" i="21"/>
  <c r="G168" i="21"/>
  <c r="G169" i="21"/>
  <c r="G170" i="21"/>
  <c r="G91" i="21"/>
  <c r="G92" i="21"/>
  <c r="G93" i="21"/>
  <c r="G94" i="21"/>
  <c r="G95" i="21"/>
  <c r="G96" i="21"/>
  <c r="G97" i="21"/>
  <c r="G98" i="21"/>
  <c r="G99" i="21"/>
  <c r="G100" i="21"/>
  <c r="G101" i="21"/>
  <c r="G102" i="21"/>
  <c r="G103" i="21"/>
  <c r="G104" i="21"/>
  <c r="G105" i="21"/>
  <c r="G106" i="21"/>
  <c r="G107" i="21"/>
  <c r="G108" i="21"/>
  <c r="G109" i="21"/>
  <c r="G110" i="21"/>
  <c r="G111" i="21"/>
  <c r="G112" i="21"/>
  <c r="G113" i="21"/>
  <c r="G114" i="21"/>
  <c r="G115" i="21"/>
  <c r="G116" i="21"/>
  <c r="G117" i="21"/>
  <c r="G118" i="21"/>
  <c r="G119" i="21"/>
  <c r="G120" i="21"/>
  <c r="G121" i="21"/>
  <c r="F170" i="21" l="1"/>
  <c r="F169" i="21"/>
  <c r="F168" i="21"/>
  <c r="F167" i="21"/>
  <c r="F166"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G2" i="21" l="1"/>
  <c r="G3"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H2" i="21" l="1"/>
  <c r="K71" i="21" l="1"/>
  <c r="D8" i="29" l="1"/>
  <c r="E7" i="29" s="1"/>
  <c r="B8" i="29"/>
  <c r="C7" i="29" s="1"/>
  <c r="F7" i="29"/>
  <c r="F6" i="29"/>
  <c r="F5" i="29"/>
  <c r="E5" i="29"/>
  <c r="F4" i="29"/>
  <c r="J88" i="24"/>
  <c r="C88" i="24"/>
  <c r="J87" i="24"/>
  <c r="C87" i="24"/>
  <c r="J86" i="24"/>
  <c r="C86" i="24"/>
  <c r="J85" i="24"/>
  <c r="C85" i="24"/>
  <c r="J84" i="24"/>
  <c r="C84" i="24"/>
  <c r="J83" i="24"/>
  <c r="C83" i="24"/>
  <c r="J82" i="24"/>
  <c r="C82" i="24"/>
  <c r="J81" i="24"/>
  <c r="C81" i="24"/>
  <c r="J80" i="24"/>
  <c r="C80" i="24"/>
  <c r="J79" i="24"/>
  <c r="C79" i="24"/>
  <c r="J78" i="24"/>
  <c r="C78" i="24"/>
  <c r="J77" i="24"/>
  <c r="C77" i="24"/>
  <c r="J76" i="24"/>
  <c r="C76" i="24"/>
  <c r="J75" i="24"/>
  <c r="C75" i="24"/>
  <c r="J74" i="24"/>
  <c r="C74" i="24"/>
  <c r="J73" i="24"/>
  <c r="C73" i="24"/>
  <c r="J72" i="24"/>
  <c r="C72" i="24"/>
  <c r="J71" i="24"/>
  <c r="C71" i="24"/>
  <c r="J70" i="24"/>
  <c r="C70" i="24"/>
  <c r="J69" i="24"/>
  <c r="C69" i="24"/>
  <c r="J68" i="24"/>
  <c r="C68" i="24"/>
  <c r="J67" i="24"/>
  <c r="C67" i="24"/>
  <c r="J66" i="24"/>
  <c r="C66" i="24"/>
  <c r="J65" i="24"/>
  <c r="C65" i="24"/>
  <c r="J64" i="24"/>
  <c r="C64" i="24"/>
  <c r="J63" i="24"/>
  <c r="C63" i="24"/>
  <c r="J62" i="24"/>
  <c r="C62" i="24"/>
  <c r="J61" i="24"/>
  <c r="C61" i="24"/>
  <c r="J60" i="24"/>
  <c r="C60" i="24"/>
  <c r="J59" i="24"/>
  <c r="C59" i="24"/>
  <c r="J58" i="24"/>
  <c r="C58" i="24"/>
  <c r="J57" i="24"/>
  <c r="C57" i="24"/>
  <c r="J56" i="24"/>
  <c r="C56" i="24"/>
  <c r="J55" i="24"/>
  <c r="C55" i="24"/>
  <c r="J54" i="24"/>
  <c r="C54" i="24"/>
  <c r="J53" i="24"/>
  <c r="C53" i="24"/>
  <c r="J52" i="24"/>
  <c r="C52" i="24"/>
  <c r="J51" i="24"/>
  <c r="C51" i="24"/>
  <c r="J50" i="24"/>
  <c r="C50" i="24"/>
  <c r="J49" i="24"/>
  <c r="G49" i="24"/>
  <c r="C49" i="24"/>
  <c r="J48" i="24"/>
  <c r="C48" i="24"/>
  <c r="J47" i="24"/>
  <c r="C47" i="24"/>
  <c r="J46" i="24"/>
  <c r="C46" i="24"/>
  <c r="J45" i="24"/>
  <c r="C45" i="24"/>
  <c r="J44" i="24"/>
  <c r="C44" i="24"/>
  <c r="J43" i="24"/>
  <c r="C43" i="24"/>
  <c r="J42" i="24"/>
  <c r="C42" i="24"/>
  <c r="J41" i="24"/>
  <c r="C41" i="24"/>
  <c r="J40" i="24"/>
  <c r="C40" i="24"/>
  <c r="J39" i="24"/>
  <c r="C39" i="24"/>
  <c r="J38" i="24"/>
  <c r="C38" i="24"/>
  <c r="J37" i="24"/>
  <c r="C37" i="24"/>
  <c r="J36" i="24"/>
  <c r="C36" i="24"/>
  <c r="J35" i="24"/>
  <c r="C35" i="24"/>
  <c r="J34" i="24"/>
  <c r="C34" i="24"/>
  <c r="J33" i="24"/>
  <c r="C33" i="24"/>
  <c r="J32" i="24"/>
  <c r="C32" i="24"/>
  <c r="J31" i="24"/>
  <c r="C31" i="24"/>
  <c r="J30" i="24"/>
  <c r="C30" i="24"/>
  <c r="J29" i="24"/>
  <c r="C29" i="24"/>
  <c r="J28" i="24"/>
  <c r="C28" i="24"/>
  <c r="J27" i="24"/>
  <c r="C27" i="24"/>
  <c r="J26" i="24"/>
  <c r="C26" i="24"/>
  <c r="J25" i="24"/>
  <c r="C25" i="24"/>
  <c r="J24" i="24"/>
  <c r="C24" i="24"/>
  <c r="J23" i="24"/>
  <c r="C23" i="24"/>
  <c r="J22" i="24"/>
  <c r="C22" i="24"/>
  <c r="J21" i="24"/>
  <c r="C21" i="24"/>
  <c r="J20" i="24"/>
  <c r="C20" i="24"/>
  <c r="K15" i="24"/>
  <c r="AJ7" i="24" s="1"/>
  <c r="K14" i="24"/>
  <c r="AJ6" i="24" s="1"/>
  <c r="K13" i="24"/>
  <c r="AJ5" i="24" s="1"/>
  <c r="E7" i="24"/>
  <c r="N6" i="24"/>
  <c r="I6" i="24"/>
  <c r="F6" i="24"/>
  <c r="E6" i="24"/>
  <c r="E5" i="24"/>
  <c r="AJ4" i="24"/>
  <c r="AI4" i="24"/>
  <c r="AB4" i="24"/>
  <c r="AA4" i="24"/>
  <c r="T4" i="24"/>
  <c r="S4" i="24"/>
  <c r="N4" i="24"/>
  <c r="M4" i="24"/>
  <c r="J4" i="24"/>
  <c r="I4" i="24"/>
  <c r="F4" i="24"/>
  <c r="E4" i="24"/>
  <c r="AL1" i="24"/>
  <c r="AK1" i="24"/>
  <c r="AJ1" i="24"/>
  <c r="AI1" i="24"/>
  <c r="AH1" i="24"/>
  <c r="AG1" i="24"/>
  <c r="AF1" i="24"/>
  <c r="AE1" i="24"/>
  <c r="AD1" i="24"/>
  <c r="AC1" i="24"/>
  <c r="AB1" i="24"/>
  <c r="AA1" i="24"/>
  <c r="Z1" i="24"/>
  <c r="Y1" i="24"/>
  <c r="X1" i="24"/>
  <c r="W1" i="24"/>
  <c r="V1" i="24"/>
  <c r="U1" i="24"/>
  <c r="T1" i="24"/>
  <c r="S1" i="24"/>
  <c r="R1" i="24"/>
  <c r="Q1" i="24"/>
  <c r="P1" i="24"/>
  <c r="O1" i="24"/>
  <c r="N1" i="24"/>
  <c r="M1" i="24"/>
  <c r="L1" i="24"/>
  <c r="K1" i="24"/>
  <c r="J1" i="24"/>
  <c r="I1" i="24"/>
  <c r="H1" i="24"/>
  <c r="G1" i="24"/>
  <c r="F1" i="24"/>
  <c r="E1" i="24"/>
  <c r="D1" i="24"/>
  <c r="C1" i="24"/>
  <c r="K81" i="21"/>
  <c r="H81" i="21"/>
  <c r="K80" i="21"/>
  <c r="H80" i="21"/>
  <c r="K79" i="21"/>
  <c r="H79" i="21"/>
  <c r="K78" i="21"/>
  <c r="H78" i="21"/>
  <c r="K77" i="21"/>
  <c r="H77" i="21"/>
  <c r="K76" i="21"/>
  <c r="H76" i="21"/>
  <c r="K75" i="21"/>
  <c r="H75" i="21"/>
  <c r="K74" i="21"/>
  <c r="H74" i="21"/>
  <c r="K73" i="21"/>
  <c r="H73" i="21"/>
  <c r="K72" i="21"/>
  <c r="H72" i="21"/>
  <c r="H71" i="21"/>
  <c r="K70" i="21"/>
  <c r="H70" i="21"/>
  <c r="K69" i="21"/>
  <c r="H69" i="21"/>
  <c r="K68" i="21"/>
  <c r="H68" i="21"/>
  <c r="K67" i="21"/>
  <c r="H67" i="21"/>
  <c r="K66" i="21"/>
  <c r="H66" i="21"/>
  <c r="K65" i="21"/>
  <c r="H65" i="21"/>
  <c r="K64" i="21"/>
  <c r="H64" i="21"/>
  <c r="K63" i="21"/>
  <c r="H63" i="21"/>
  <c r="K62" i="21"/>
  <c r="H62" i="21"/>
  <c r="K61" i="21"/>
  <c r="H61" i="21"/>
  <c r="K60" i="21"/>
  <c r="H60" i="21"/>
  <c r="K59" i="21"/>
  <c r="H59" i="21"/>
  <c r="K58" i="21"/>
  <c r="H58" i="21"/>
  <c r="K57" i="21"/>
  <c r="H57" i="21"/>
  <c r="K56" i="21"/>
  <c r="H56" i="21"/>
  <c r="K55" i="21"/>
  <c r="H55" i="21"/>
  <c r="K54" i="21"/>
  <c r="H54" i="21"/>
  <c r="K53" i="21"/>
  <c r="H53" i="21"/>
  <c r="K52" i="21"/>
  <c r="H52" i="21"/>
  <c r="K51" i="21"/>
  <c r="H51" i="21"/>
  <c r="K50" i="21"/>
  <c r="H50" i="21"/>
  <c r="K49" i="21"/>
  <c r="H49" i="21"/>
  <c r="K48" i="21"/>
  <c r="H48" i="21"/>
  <c r="K47" i="21"/>
  <c r="H47" i="21"/>
  <c r="K46" i="21"/>
  <c r="H46" i="21"/>
  <c r="K45" i="21"/>
  <c r="H45" i="21"/>
  <c r="K44" i="21"/>
  <c r="H44" i="21"/>
  <c r="K43" i="21"/>
  <c r="H43" i="21"/>
  <c r="K42" i="21"/>
  <c r="H42" i="21"/>
  <c r="K41" i="21"/>
  <c r="H41" i="21"/>
  <c r="K40" i="21"/>
  <c r="H40" i="21"/>
  <c r="K39" i="21"/>
  <c r="H39" i="21"/>
  <c r="K38" i="21"/>
  <c r="H38" i="21"/>
  <c r="K37" i="21"/>
  <c r="H37" i="21"/>
  <c r="K36" i="21"/>
  <c r="H36" i="21"/>
  <c r="K35" i="21"/>
  <c r="H35" i="21"/>
  <c r="K34" i="21"/>
  <c r="H34" i="21"/>
  <c r="K33" i="21"/>
  <c r="H33" i="21"/>
  <c r="K32" i="21"/>
  <c r="H32" i="21"/>
  <c r="K31" i="21"/>
  <c r="H31" i="21"/>
  <c r="K30" i="21"/>
  <c r="H30" i="21"/>
  <c r="K29" i="21"/>
  <c r="H29" i="21"/>
  <c r="K28" i="21"/>
  <c r="H28" i="21"/>
  <c r="K27" i="21"/>
  <c r="H27" i="21"/>
  <c r="K26" i="21"/>
  <c r="H26" i="21"/>
  <c r="K25" i="21"/>
  <c r="H25" i="21"/>
  <c r="K24" i="21"/>
  <c r="H24" i="21"/>
  <c r="K23" i="21"/>
  <c r="H23" i="21"/>
  <c r="K22" i="21"/>
  <c r="H22" i="21"/>
  <c r="K21" i="21"/>
  <c r="H21" i="21"/>
  <c r="K20" i="21"/>
  <c r="H20" i="21"/>
  <c r="K19" i="21"/>
  <c r="H19" i="21"/>
  <c r="K18" i="21"/>
  <c r="H18" i="21"/>
  <c r="K17" i="21"/>
  <c r="H17" i="21"/>
  <c r="K16" i="21"/>
  <c r="H16" i="21"/>
  <c r="K15" i="21"/>
  <c r="H15" i="21"/>
  <c r="K14" i="21"/>
  <c r="H14" i="21"/>
  <c r="K13" i="21"/>
  <c r="H13" i="21"/>
  <c r="K12" i="21"/>
  <c r="H12" i="21"/>
  <c r="K11" i="21"/>
  <c r="H11" i="21"/>
  <c r="K10" i="21"/>
  <c r="H10" i="21"/>
  <c r="K9" i="21"/>
  <c r="H9" i="21"/>
  <c r="K8" i="21"/>
  <c r="H8" i="21"/>
  <c r="K7" i="21"/>
  <c r="H7" i="21"/>
  <c r="K6" i="21"/>
  <c r="H6" i="21"/>
  <c r="K5" i="21"/>
  <c r="H5" i="21"/>
  <c r="K4" i="21"/>
  <c r="H4" i="21"/>
  <c r="K3" i="21"/>
  <c r="H3" i="21"/>
  <c r="G86" i="18"/>
  <c r="F86" i="18"/>
  <c r="G81" i="18"/>
  <c r="F81" i="18"/>
  <c r="G80" i="18"/>
  <c r="F80" i="18"/>
  <c r="G79" i="18"/>
  <c r="F79" i="18"/>
  <c r="G78" i="18"/>
  <c r="F78" i="18"/>
  <c r="G77" i="18"/>
  <c r="F77" i="18"/>
  <c r="G76" i="18"/>
  <c r="F76" i="18"/>
  <c r="G75" i="18"/>
  <c r="F75" i="18"/>
  <c r="G74" i="18"/>
  <c r="F74" i="18"/>
  <c r="G73" i="18"/>
  <c r="F73" i="18"/>
  <c r="G70" i="18"/>
  <c r="F70" i="18"/>
  <c r="G72" i="18"/>
  <c r="F72" i="18"/>
  <c r="G69" i="18"/>
  <c r="F69" i="18"/>
  <c r="G71" i="18"/>
  <c r="F71" i="18"/>
  <c r="G54" i="18"/>
  <c r="F54" i="18"/>
  <c r="G64" i="18"/>
  <c r="F64" i="18"/>
  <c r="G67" i="18"/>
  <c r="F67" i="18"/>
  <c r="G65" i="18"/>
  <c r="F65" i="18"/>
  <c r="G68" i="18"/>
  <c r="F68" i="18"/>
  <c r="G66" i="18"/>
  <c r="F66" i="18"/>
  <c r="G61" i="18"/>
  <c r="F61" i="18"/>
  <c r="G59" i="18"/>
  <c r="F59" i="18"/>
  <c r="G63" i="18"/>
  <c r="F63" i="18"/>
  <c r="G62" i="18"/>
  <c r="F62" i="18"/>
  <c r="G56" i="18"/>
  <c r="F56" i="18"/>
  <c r="G60" i="18"/>
  <c r="F60" i="18"/>
  <c r="G57" i="18"/>
  <c r="F57" i="18"/>
  <c r="G58" i="18"/>
  <c r="F58" i="18"/>
  <c r="G55" i="18"/>
  <c r="F55" i="18"/>
  <c r="G53" i="18"/>
  <c r="F53" i="18"/>
  <c r="G52" i="18"/>
  <c r="F52" i="18"/>
  <c r="G50" i="18"/>
  <c r="F50" i="18"/>
  <c r="G51" i="18"/>
  <c r="F51" i="18"/>
  <c r="G49" i="18"/>
  <c r="F49" i="18"/>
  <c r="G48" i="18"/>
  <c r="F48" i="18"/>
  <c r="G47" i="18"/>
  <c r="F47" i="18"/>
  <c r="G46" i="18"/>
  <c r="F46" i="18"/>
  <c r="G43" i="18"/>
  <c r="F43" i="18"/>
  <c r="G44" i="18"/>
  <c r="F44" i="18"/>
  <c r="G45" i="18"/>
  <c r="F45" i="18"/>
  <c r="G42" i="18"/>
  <c r="F42" i="18"/>
  <c r="G41" i="18"/>
  <c r="F41" i="18"/>
  <c r="G40" i="18"/>
  <c r="F40" i="18"/>
  <c r="G35" i="18"/>
  <c r="F35" i="18"/>
  <c r="G39" i="18"/>
  <c r="F39" i="18"/>
  <c r="G33" i="18"/>
  <c r="F33" i="18"/>
  <c r="G38" i="18"/>
  <c r="F38" i="18"/>
  <c r="G37" i="18"/>
  <c r="F37" i="18"/>
  <c r="G36" i="18"/>
  <c r="F36" i="18"/>
  <c r="G34" i="18"/>
  <c r="F34" i="18"/>
  <c r="G24" i="18"/>
  <c r="F24" i="18"/>
  <c r="G30" i="18"/>
  <c r="F30" i="18"/>
  <c r="G32" i="18"/>
  <c r="F32" i="18"/>
  <c r="G29" i="18"/>
  <c r="F29" i="18"/>
  <c r="G28" i="18"/>
  <c r="F28" i="18"/>
  <c r="G27" i="18"/>
  <c r="F27" i="18"/>
  <c r="G12" i="18"/>
  <c r="F12" i="18"/>
  <c r="G26" i="18"/>
  <c r="F26" i="18"/>
  <c r="G25" i="18"/>
  <c r="F25" i="18"/>
  <c r="G21" i="18"/>
  <c r="F21" i="18"/>
  <c r="G20" i="18"/>
  <c r="F20" i="18"/>
  <c r="G23" i="18"/>
  <c r="F23" i="18"/>
  <c r="G14" i="18"/>
  <c r="F14" i="18"/>
  <c r="G19" i="18"/>
  <c r="F19" i="18"/>
  <c r="G22" i="18"/>
  <c r="F22" i="18"/>
  <c r="G17" i="18"/>
  <c r="F17" i="18"/>
  <c r="G18" i="18"/>
  <c r="F18" i="18"/>
  <c r="G15" i="18"/>
  <c r="F15" i="18"/>
  <c r="O13" i="18"/>
  <c r="N13" i="18"/>
  <c r="G16" i="18"/>
  <c r="F16" i="18"/>
  <c r="O12" i="18"/>
  <c r="N12" i="18"/>
  <c r="G9" i="18"/>
  <c r="F9" i="18"/>
  <c r="O11" i="18"/>
  <c r="N11" i="18"/>
  <c r="G13" i="18"/>
  <c r="F13" i="18"/>
  <c r="O10" i="18"/>
  <c r="N10" i="18"/>
  <c r="G11" i="18"/>
  <c r="F11" i="18"/>
  <c r="G10" i="18"/>
  <c r="F10" i="18"/>
  <c r="G8" i="18"/>
  <c r="F8" i="18"/>
  <c r="G7" i="18"/>
  <c r="F7" i="18"/>
  <c r="G5" i="18"/>
  <c r="F5" i="18"/>
  <c r="G6" i="18"/>
  <c r="F6" i="18"/>
  <c r="G4" i="18"/>
  <c r="F4" i="18"/>
  <c r="G3" i="18"/>
  <c r="F3" i="18"/>
  <c r="F23" i="24"/>
  <c r="F86" i="24"/>
  <c r="E86" i="24"/>
  <c r="F71" i="24"/>
  <c r="E71" i="24"/>
  <c r="F80" i="24"/>
  <c r="F83" i="24"/>
  <c r="E83" i="24"/>
  <c r="E87" i="24"/>
  <c r="F40" i="24"/>
  <c r="F75" i="24"/>
  <c r="E75" i="24"/>
  <c r="F70" i="24"/>
  <c r="E70" i="24"/>
  <c r="F85" i="24"/>
  <c r="F46" i="24"/>
  <c r="E52" i="24"/>
  <c r="F88" i="24"/>
  <c r="E88" i="24"/>
  <c r="F63" i="24"/>
  <c r="E63" i="24"/>
  <c r="F58" i="24"/>
  <c r="F36" i="24"/>
  <c r="E36" i="24"/>
  <c r="F37" i="24"/>
  <c r="E37" i="24"/>
  <c r="F77" i="24"/>
  <c r="F48" i="24"/>
  <c r="E48" i="24"/>
  <c r="F38" i="24"/>
  <c r="E38" i="24"/>
  <c r="F78" i="24"/>
  <c r="F65" i="24"/>
  <c r="E35" i="24"/>
  <c r="F72" i="24"/>
  <c r="E72" i="24"/>
  <c r="F67" i="24"/>
  <c r="F32" i="24"/>
  <c r="E32" i="24"/>
  <c r="F84" i="24"/>
  <c r="E84" i="24"/>
  <c r="F62" i="24"/>
  <c r="E62" i="24"/>
  <c r="F21" i="24"/>
  <c r="F82" i="24"/>
  <c r="E82" i="24"/>
  <c r="F66" i="24"/>
  <c r="E66" i="24"/>
  <c r="F33" i="24"/>
  <c r="F42" i="24"/>
  <c r="E42" i="24"/>
  <c r="F61" i="24"/>
  <c r="E61" i="24"/>
  <c r="F68" i="24"/>
  <c r="F76" i="24"/>
  <c r="E76" i="24"/>
  <c r="F74" i="24"/>
  <c r="F60" i="24"/>
  <c r="F69" i="24"/>
  <c r="E69" i="24"/>
  <c r="F73" i="24"/>
  <c r="E73" i="24"/>
  <c r="F41" i="24"/>
  <c r="F81" i="24"/>
  <c r="F59" i="24"/>
  <c r="E59" i="24"/>
  <c r="F55" i="24"/>
  <c r="F45" i="24"/>
  <c r="E45" i="24"/>
  <c r="F79" i="24"/>
  <c r="E79" i="24"/>
  <c r="F43" i="24"/>
  <c r="F64" i="24"/>
  <c r="E64" i="24"/>
  <c r="F31" i="24"/>
  <c r="F47" i="24"/>
  <c r="E47" i="24"/>
  <c r="F25" i="24"/>
  <c r="F49" i="24"/>
  <c r="E49" i="24"/>
  <c r="F50" i="24"/>
  <c r="E24" i="24"/>
  <c r="E20" i="24"/>
  <c r="E26" i="24"/>
  <c r="F44" i="24"/>
  <c r="E27" i="24"/>
  <c r="F53" i="24"/>
  <c r="F30" i="24"/>
  <c r="E30" i="24"/>
  <c r="F57" i="24"/>
  <c r="E39" i="24"/>
  <c r="F56" i="24"/>
  <c r="E56" i="24"/>
  <c r="F29" i="24"/>
  <c r="F34" i="24"/>
  <c r="E34" i="24"/>
  <c r="E51" i="24"/>
  <c r="F54" i="24"/>
  <c r="E54" i="24"/>
  <c r="F22" i="24"/>
  <c r="F28" i="24"/>
  <c r="S74" i="15"/>
  <c r="R72" i="15"/>
  <c r="Q72" i="15"/>
  <c r="P72" i="15"/>
  <c r="O72" i="15"/>
  <c r="N72" i="15"/>
  <c r="M72" i="15"/>
  <c r="L72" i="15"/>
  <c r="K72" i="15"/>
  <c r="J72" i="15"/>
  <c r="I72" i="15"/>
  <c r="H72" i="15"/>
  <c r="G72" i="15"/>
  <c r="F72" i="15"/>
  <c r="E72" i="15"/>
  <c r="D72" i="15"/>
  <c r="C72" i="15"/>
  <c r="S71" i="15"/>
  <c r="S70" i="15"/>
  <c r="S69" i="15"/>
  <c r="S68" i="15"/>
  <c r="S67" i="15"/>
  <c r="S66" i="15"/>
  <c r="S65" i="15"/>
  <c r="S64" i="15"/>
  <c r="S63" i="15"/>
  <c r="S62" i="15"/>
  <c r="S61" i="15"/>
  <c r="S60" i="15"/>
  <c r="S59" i="15"/>
  <c r="S58" i="15"/>
  <c r="S57" i="15"/>
  <c r="S56" i="15"/>
  <c r="S55" i="15"/>
  <c r="S54" i="15"/>
  <c r="S53" i="15"/>
  <c r="S52" i="15"/>
  <c r="S51" i="15"/>
  <c r="S50" i="15"/>
  <c r="S49" i="15"/>
  <c r="S48" i="15"/>
  <c r="S47" i="15"/>
  <c r="S46" i="15"/>
  <c r="S45" i="15"/>
  <c r="S44" i="15"/>
  <c r="S43" i="15"/>
  <c r="S42" i="15"/>
  <c r="S41" i="15"/>
  <c r="S40" i="15"/>
  <c r="S39" i="15"/>
  <c r="S38" i="15"/>
  <c r="S37" i="15"/>
  <c r="S36" i="15"/>
  <c r="S35" i="15"/>
  <c r="S34" i="15"/>
  <c r="S33" i="15"/>
  <c r="S32" i="15"/>
  <c r="S31" i="15"/>
  <c r="S30" i="15"/>
  <c r="S29" i="15"/>
  <c r="S28" i="15"/>
  <c r="S27" i="15"/>
  <c r="S26" i="15"/>
  <c r="S25" i="15"/>
  <c r="S24" i="15"/>
  <c r="S23" i="15"/>
  <c r="S22" i="15"/>
  <c r="S21" i="15"/>
  <c r="S20" i="15"/>
  <c r="S19" i="15"/>
  <c r="S18" i="15"/>
  <c r="S17" i="15"/>
  <c r="S16" i="15"/>
  <c r="S15" i="15"/>
  <c r="S14" i="15"/>
  <c r="S13" i="15"/>
  <c r="S12" i="15"/>
  <c r="S11" i="15"/>
  <c r="S10" i="15"/>
  <c r="S9" i="15"/>
  <c r="S8" i="15"/>
  <c r="S7" i="15"/>
  <c r="S6" i="15"/>
  <c r="S5" i="15"/>
  <c r="S4" i="15"/>
  <c r="S72" i="15" s="1"/>
  <c r="S3" i="15"/>
  <c r="F41" i="12"/>
  <c r="E41" i="12"/>
  <c r="F40" i="12"/>
  <c r="E40" i="12"/>
  <c r="F39" i="12"/>
  <c r="E39" i="12"/>
  <c r="F38" i="12"/>
  <c r="E38" i="12"/>
  <c r="F37" i="12"/>
  <c r="E37" i="12"/>
  <c r="N3" i="18" l="1"/>
  <c r="I77" i="18" s="1"/>
  <c r="N2" i="18"/>
  <c r="I48" i="18" s="1"/>
  <c r="O2" i="18"/>
  <c r="J56" i="18" s="1"/>
  <c r="N4" i="18"/>
  <c r="I20" i="18" s="1"/>
  <c r="O4" i="18"/>
  <c r="O3" i="18"/>
  <c r="J77" i="18" s="1"/>
  <c r="F88" i="18"/>
  <c r="G88" i="18"/>
  <c r="G6" i="29"/>
  <c r="G7" i="29"/>
  <c r="F5" i="24"/>
  <c r="G5" i="24" s="1"/>
  <c r="F7" i="24"/>
  <c r="G7" i="24" s="1"/>
  <c r="J5" i="24"/>
  <c r="J6" i="24"/>
  <c r="K6" i="24" s="1"/>
  <c r="J7" i="24"/>
  <c r="C8" i="29"/>
  <c r="C5" i="29"/>
  <c r="M5" i="24"/>
  <c r="M6" i="24"/>
  <c r="O6" i="24" s="1"/>
  <c r="M7" i="24"/>
  <c r="N5" i="24"/>
  <c r="N7" i="24"/>
  <c r="E8" i="29"/>
  <c r="S5" i="24"/>
  <c r="S6" i="24"/>
  <c r="S7" i="24"/>
  <c r="C6" i="29"/>
  <c r="F8" i="29"/>
  <c r="G8" i="29" s="1"/>
  <c r="I7" i="24"/>
  <c r="T5" i="24"/>
  <c r="T6" i="24"/>
  <c r="T7" i="24"/>
  <c r="E6" i="29"/>
  <c r="AA5" i="24"/>
  <c r="AA6" i="24"/>
  <c r="AA7" i="24"/>
  <c r="AB5" i="24"/>
  <c r="AB6" i="24"/>
  <c r="AB7" i="24"/>
  <c r="I5" i="24"/>
  <c r="AI5" i="24"/>
  <c r="AK5" i="24" s="1"/>
  <c r="AI6" i="24"/>
  <c r="AK6" i="24" s="1"/>
  <c r="AI7" i="24"/>
  <c r="AK7" i="24" s="1"/>
  <c r="C4" i="29"/>
  <c r="E4" i="29"/>
  <c r="F42" i="12"/>
  <c r="E42" i="12"/>
  <c r="H33" i="18"/>
  <c r="G39" i="12"/>
  <c r="H39" i="12" s="1"/>
  <c r="G37" i="12"/>
  <c r="I37" i="12" s="1"/>
  <c r="G40" i="12"/>
  <c r="H40" i="12" s="1"/>
  <c r="O4" i="24"/>
  <c r="H80" i="18"/>
  <c r="H71" i="18"/>
  <c r="H7" i="18"/>
  <c r="H76" i="18"/>
  <c r="G81" i="24"/>
  <c r="G77" i="24"/>
  <c r="H17" i="18"/>
  <c r="H30" i="18"/>
  <c r="H75" i="18"/>
  <c r="H79" i="18"/>
  <c r="H28" i="18"/>
  <c r="H36" i="18"/>
  <c r="H77" i="18"/>
  <c r="H42" i="18"/>
  <c r="H55" i="18"/>
  <c r="H67" i="18"/>
  <c r="H11" i="18"/>
  <c r="H9" i="18"/>
  <c r="H27" i="18"/>
  <c r="H37" i="18"/>
  <c r="H25" i="18"/>
  <c r="H35" i="18"/>
  <c r="H45" i="18"/>
  <c r="H50" i="18"/>
  <c r="H62" i="18"/>
  <c r="H64" i="18"/>
  <c r="H72" i="18"/>
  <c r="H52" i="18"/>
  <c r="H10" i="18"/>
  <c r="H23" i="18"/>
  <c r="H2" i="18"/>
  <c r="H51" i="18"/>
  <c r="H13" i="18"/>
  <c r="H34" i="18"/>
  <c r="K4" i="24"/>
  <c r="AK4" i="24"/>
  <c r="U4" i="24"/>
  <c r="E8" i="24"/>
  <c r="G4" i="24"/>
  <c r="G6" i="24"/>
  <c r="AC4" i="24"/>
  <c r="AJ8" i="24"/>
  <c r="H22" i="18"/>
  <c r="H48" i="18"/>
  <c r="H70" i="18"/>
  <c r="H57" i="18"/>
  <c r="H69" i="18"/>
  <c r="H38" i="18"/>
  <c r="H46" i="18"/>
  <c r="H68" i="18"/>
  <c r="H74" i="18"/>
  <c r="H86" i="18"/>
  <c r="H24" i="18"/>
  <c r="H81" i="18"/>
  <c r="H29" i="18"/>
  <c r="G65" i="24"/>
  <c r="H40" i="18"/>
  <c r="H54" i="18"/>
  <c r="G41" i="12"/>
  <c r="H41" i="12" s="1"/>
  <c r="G38" i="12"/>
  <c r="I38" i="12" s="1"/>
  <c r="G68" i="24"/>
  <c r="G53" i="24"/>
  <c r="G60" i="24"/>
  <c r="G87" i="24"/>
  <c r="G69" i="24"/>
  <c r="G41" i="24"/>
  <c r="G63" i="24"/>
  <c r="G59" i="24"/>
  <c r="E53" i="24"/>
  <c r="G39" i="24"/>
  <c r="G20" i="24"/>
  <c r="G72" i="24"/>
  <c r="G83" i="24"/>
  <c r="F20" i="24"/>
  <c r="G34" i="24"/>
  <c r="G79" i="24"/>
  <c r="G61" i="24"/>
  <c r="G84" i="24"/>
  <c r="G75" i="24"/>
  <c r="G71" i="24"/>
  <c r="E60" i="24"/>
  <c r="G47" i="24"/>
  <c r="G48" i="24"/>
  <c r="E81" i="24"/>
  <c r="F87" i="24"/>
  <c r="G82" i="24"/>
  <c r="F39" i="24"/>
  <c r="G66" i="24"/>
  <c r="G86" i="24"/>
  <c r="G32" i="24"/>
  <c r="G54" i="24"/>
  <c r="G42" i="24"/>
  <c r="G62" i="24"/>
  <c r="G36" i="24"/>
  <c r="G70" i="24"/>
  <c r="E65" i="24"/>
  <c r="E78" i="24"/>
  <c r="G78" i="24"/>
  <c r="E22" i="24"/>
  <c r="G22" i="24"/>
  <c r="G25" i="24"/>
  <c r="E25" i="24"/>
  <c r="E23" i="24"/>
  <c r="G23" i="24"/>
  <c r="H5" i="18"/>
  <c r="H47" i="18"/>
  <c r="H58" i="18"/>
  <c r="G30" i="24"/>
  <c r="E55" i="24"/>
  <c r="G55" i="24"/>
  <c r="E21" i="24"/>
  <c r="G21" i="24"/>
  <c r="H14" i="18"/>
  <c r="H59" i="18"/>
  <c r="H65" i="18"/>
  <c r="G56" i="24"/>
  <c r="G57" i="24"/>
  <c r="E57" i="24"/>
  <c r="E33" i="24"/>
  <c r="G33" i="24"/>
  <c r="E40" i="24"/>
  <c r="G40" i="24"/>
  <c r="E80" i="24"/>
  <c r="G80" i="24"/>
  <c r="H44" i="18"/>
  <c r="F51" i="24"/>
  <c r="G51" i="24"/>
  <c r="G29" i="24"/>
  <c r="E29" i="24"/>
  <c r="F26" i="24"/>
  <c r="G26" i="24"/>
  <c r="E31" i="24"/>
  <c r="G31" i="24"/>
  <c r="E43" i="24"/>
  <c r="G43" i="24"/>
  <c r="H43" i="18"/>
  <c r="H53" i="18"/>
  <c r="E68" i="24"/>
  <c r="F35" i="24"/>
  <c r="G35" i="24"/>
  <c r="E28" i="24"/>
  <c r="G28" i="24"/>
  <c r="F24" i="24"/>
  <c r="G24" i="24"/>
  <c r="E85" i="24"/>
  <c r="G85" i="24"/>
  <c r="H12" i="18"/>
  <c r="E74" i="24"/>
  <c r="G74" i="24"/>
  <c r="G37" i="24"/>
  <c r="E58" i="24"/>
  <c r="G58" i="24"/>
  <c r="G52" i="24"/>
  <c r="F52" i="24"/>
  <c r="H8" i="18"/>
  <c r="H18" i="18"/>
  <c r="H39" i="18"/>
  <c r="H60" i="18"/>
  <c r="G73" i="24"/>
  <c r="G38" i="24"/>
  <c r="H49" i="18"/>
  <c r="H66" i="18"/>
  <c r="F27" i="24"/>
  <c r="G27" i="24"/>
  <c r="H41" i="18"/>
  <c r="G50" i="24"/>
  <c r="E50" i="24"/>
  <c r="H19" i="18"/>
  <c r="H78" i="18"/>
  <c r="E46" i="24"/>
  <c r="G46" i="24"/>
  <c r="H6" i="18"/>
  <c r="H15" i="18"/>
  <c r="G45" i="24"/>
  <c r="G76" i="24"/>
  <c r="H16" i="18"/>
  <c r="H56" i="18"/>
  <c r="H61" i="18"/>
  <c r="E41" i="24"/>
  <c r="E44" i="24"/>
  <c r="G44" i="24"/>
  <c r="G64" i="24"/>
  <c r="E67" i="24"/>
  <c r="G67" i="24"/>
  <c r="H4" i="18"/>
  <c r="H20" i="18"/>
  <c r="H63" i="18"/>
  <c r="H73" i="18"/>
  <c r="E77" i="24"/>
  <c r="H3" i="18"/>
  <c r="H21" i="18"/>
  <c r="H26" i="18"/>
  <c r="H32" i="18"/>
  <c r="P2" i="18" l="1"/>
  <c r="K60" i="18" s="1"/>
  <c r="P4" i="18"/>
  <c r="P3" i="18"/>
  <c r="K75" i="18" s="1"/>
  <c r="K5" i="24"/>
  <c r="U7" i="24"/>
  <c r="J76" i="18"/>
  <c r="Q30" i="18" s="1"/>
  <c r="I76" i="18"/>
  <c r="P30" i="18" s="1"/>
  <c r="J75" i="18"/>
  <c r="I75" i="18"/>
  <c r="J74" i="18"/>
  <c r="I74" i="18"/>
  <c r="J25" i="18"/>
  <c r="J31" i="18"/>
  <c r="I78" i="18"/>
  <c r="I82" i="18"/>
  <c r="I83" i="18"/>
  <c r="I84" i="18"/>
  <c r="I85" i="18"/>
  <c r="J79" i="18"/>
  <c r="J84" i="18"/>
  <c r="J82" i="18"/>
  <c r="J85" i="18"/>
  <c r="J83" i="18"/>
  <c r="I33" i="18"/>
  <c r="I31" i="18"/>
  <c r="H88" i="18"/>
  <c r="J8" i="24"/>
  <c r="M8" i="24"/>
  <c r="AC6" i="24"/>
  <c r="O5" i="24"/>
  <c r="S8" i="24"/>
  <c r="AC7" i="24"/>
  <c r="I8" i="24"/>
  <c r="O7" i="24"/>
  <c r="O8" i="24" s="1"/>
  <c r="P4" i="24" s="1"/>
  <c r="E12" i="24" s="1"/>
  <c r="N8" i="24"/>
  <c r="AC5" i="24"/>
  <c r="K7" i="24"/>
  <c r="U6" i="24"/>
  <c r="T8" i="24"/>
  <c r="F8" i="24"/>
  <c r="AI8" i="24"/>
  <c r="U5" i="24"/>
  <c r="AA8" i="24"/>
  <c r="AB8" i="24"/>
  <c r="G5" i="29"/>
  <c r="G4" i="29"/>
  <c r="I40" i="12"/>
  <c r="G42" i="12"/>
  <c r="I42" i="12" s="1"/>
  <c r="I39" i="12"/>
  <c r="AK8" i="24"/>
  <c r="AL5" i="24" s="1"/>
  <c r="H13" i="24" s="1"/>
  <c r="H37" i="12"/>
  <c r="I43" i="18"/>
  <c r="I68" i="18"/>
  <c r="I51" i="18"/>
  <c r="I63" i="18"/>
  <c r="I56" i="18"/>
  <c r="I42" i="18"/>
  <c r="I86" i="18"/>
  <c r="I41" i="18"/>
  <c r="G8" i="24"/>
  <c r="H4" i="24" s="1"/>
  <c r="C12" i="24" s="1"/>
  <c r="H38" i="12"/>
  <c r="I41" i="12"/>
  <c r="I69" i="18"/>
  <c r="I22" i="18"/>
  <c r="I27" i="18"/>
  <c r="J81" i="18"/>
  <c r="I14" i="18"/>
  <c r="P31" i="18" s="1"/>
  <c r="J80" i="18"/>
  <c r="J78" i="18"/>
  <c r="J86" i="18"/>
  <c r="I35" i="18"/>
  <c r="I7" i="18"/>
  <c r="I73" i="18"/>
  <c r="I25" i="18"/>
  <c r="J52" i="18"/>
  <c r="I5" i="18"/>
  <c r="I66" i="18"/>
  <c r="I18" i="18"/>
  <c r="J29" i="18"/>
  <c r="J23" i="18"/>
  <c r="J18" i="18"/>
  <c r="J4" i="18"/>
  <c r="J28" i="18"/>
  <c r="J37" i="18"/>
  <c r="J24" i="18"/>
  <c r="J68" i="18"/>
  <c r="I29" i="18"/>
  <c r="I2" i="18"/>
  <c r="I26" i="18"/>
  <c r="I28" i="18"/>
  <c r="J20" i="18"/>
  <c r="J26" i="18"/>
  <c r="J9" i="18"/>
  <c r="I67" i="18"/>
  <c r="J63" i="18"/>
  <c r="I19" i="18"/>
  <c r="J40" i="18"/>
  <c r="J19" i="18"/>
  <c r="J17" i="18"/>
  <c r="J34" i="18"/>
  <c r="I16" i="18"/>
  <c r="I10" i="18"/>
  <c r="J22" i="18"/>
  <c r="J3" i="18"/>
  <c r="J10" i="18"/>
  <c r="I80" i="18"/>
  <c r="J13" i="18"/>
  <c r="I3" i="18"/>
  <c r="J14" i="18"/>
  <c r="Q31" i="18" s="1"/>
  <c r="J8" i="18"/>
  <c r="J27" i="18"/>
  <c r="J35" i="18"/>
  <c r="I70" i="18"/>
  <c r="J32" i="18"/>
  <c r="J54" i="18"/>
  <c r="J16" i="18"/>
  <c r="I60" i="18"/>
  <c r="I39" i="18"/>
  <c r="J38" i="18"/>
  <c r="I34" i="18"/>
  <c r="J36" i="18"/>
  <c r="J12" i="18"/>
  <c r="J30" i="18"/>
  <c r="J2" i="18"/>
  <c r="J6" i="18"/>
  <c r="J11" i="18"/>
  <c r="J33" i="18"/>
  <c r="I11" i="18"/>
  <c r="I15" i="18"/>
  <c r="I4" i="18"/>
  <c r="J15" i="18"/>
  <c r="J5" i="18"/>
  <c r="J21" i="18"/>
  <c r="J39" i="18"/>
  <c r="J7" i="18"/>
  <c r="I46" i="18"/>
  <c r="I55" i="18"/>
  <c r="I61" i="18"/>
  <c r="I54" i="18"/>
  <c r="I57" i="18"/>
  <c r="I52" i="18"/>
  <c r="I65" i="18"/>
  <c r="I58" i="18"/>
  <c r="I36" i="18"/>
  <c r="I24" i="18"/>
  <c r="I30" i="18"/>
  <c r="I6" i="18"/>
  <c r="I23" i="18"/>
  <c r="I17" i="18"/>
  <c r="I32" i="18"/>
  <c r="I13" i="18"/>
  <c r="I9" i="18"/>
  <c r="J72" i="18"/>
  <c r="J66" i="18"/>
  <c r="J58" i="18"/>
  <c r="J47" i="18"/>
  <c r="J61" i="18"/>
  <c r="J57" i="18"/>
  <c r="O5" i="18"/>
  <c r="J70" i="18"/>
  <c r="J53" i="18"/>
  <c r="J50" i="18"/>
  <c r="J41" i="18"/>
  <c r="Q19" i="18" s="1"/>
  <c r="J69" i="18"/>
  <c r="J67" i="18"/>
  <c r="J43" i="18"/>
  <c r="Q21" i="18" s="1"/>
  <c r="J45" i="18"/>
  <c r="J59" i="18"/>
  <c r="J62" i="18"/>
  <c r="J49" i="18"/>
  <c r="J71" i="18"/>
  <c r="J64" i="18"/>
  <c r="J60" i="18"/>
  <c r="J48" i="18"/>
  <c r="J46" i="18"/>
  <c r="J65" i="18"/>
  <c r="J51" i="18"/>
  <c r="J42" i="18"/>
  <c r="Q20" i="18" s="1"/>
  <c r="J73" i="18"/>
  <c r="J55" i="18"/>
  <c r="I37" i="18"/>
  <c r="I12" i="18"/>
  <c r="I64" i="18"/>
  <c r="I62" i="18"/>
  <c r="I50" i="18"/>
  <c r="I45" i="18"/>
  <c r="N5" i="18"/>
  <c r="I72" i="18"/>
  <c r="I71" i="18"/>
  <c r="I44" i="18"/>
  <c r="P22" i="18" s="1"/>
  <c r="I49" i="18"/>
  <c r="I81" i="18"/>
  <c r="I79" i="18"/>
  <c r="I40" i="18"/>
  <c r="I21" i="18"/>
  <c r="I38" i="18"/>
  <c r="I8" i="18"/>
  <c r="I53" i="18"/>
  <c r="J44" i="18"/>
  <c r="Q22" i="18" s="1"/>
  <c r="I47" i="18"/>
  <c r="I59" i="18"/>
  <c r="K8" i="24" l="1"/>
  <c r="L5" i="24" s="1"/>
  <c r="D13" i="24" s="1"/>
  <c r="P21" i="18"/>
  <c r="P28" i="18"/>
  <c r="Q28" i="18"/>
  <c r="P29" i="18"/>
  <c r="P19" i="18"/>
  <c r="Q29" i="18"/>
  <c r="P20" i="18"/>
  <c r="Q10" i="18"/>
  <c r="AC8" i="24"/>
  <c r="AD5" i="24" s="1"/>
  <c r="G13" i="24" s="1"/>
  <c r="U8" i="24"/>
  <c r="V4" i="24" s="1"/>
  <c r="F12" i="24" s="1"/>
  <c r="Q32" i="18"/>
  <c r="Q33" i="18" s="1"/>
  <c r="P32" i="18"/>
  <c r="K77" i="18"/>
  <c r="K74" i="18"/>
  <c r="K76" i="18"/>
  <c r="Q14" i="18"/>
  <c r="Q23" i="18"/>
  <c r="P14" i="18"/>
  <c r="P23" i="18"/>
  <c r="K84" i="18"/>
  <c r="K82" i="18"/>
  <c r="K83" i="18"/>
  <c r="K85" i="18"/>
  <c r="K6" i="18"/>
  <c r="K31" i="18"/>
  <c r="Q12" i="18"/>
  <c r="P11" i="18"/>
  <c r="P12" i="18"/>
  <c r="P10" i="18"/>
  <c r="Q11" i="18"/>
  <c r="H42" i="12"/>
  <c r="AL7" i="24"/>
  <c r="H15" i="24" s="1"/>
  <c r="AL4" i="24"/>
  <c r="H12" i="24" s="1"/>
  <c r="AL6" i="24"/>
  <c r="H14" i="24" s="1"/>
  <c r="L4" i="24"/>
  <c r="D12" i="24" s="1"/>
  <c r="P5" i="24"/>
  <c r="E13" i="24" s="1"/>
  <c r="P6" i="24"/>
  <c r="E14" i="24" s="1"/>
  <c r="Q13" i="18"/>
  <c r="P13" i="18"/>
  <c r="K78" i="18"/>
  <c r="K49" i="18"/>
  <c r="K86" i="18"/>
  <c r="K18" i="18"/>
  <c r="K21" i="18"/>
  <c r="K5" i="18"/>
  <c r="K79" i="18"/>
  <c r="K20" i="18"/>
  <c r="K80" i="18"/>
  <c r="K59" i="18"/>
  <c r="K53" i="18"/>
  <c r="K81" i="18"/>
  <c r="K61" i="18"/>
  <c r="K63" i="18"/>
  <c r="K73" i="18"/>
  <c r="K56" i="18"/>
  <c r="K2" i="18"/>
  <c r="K24" i="18"/>
  <c r="K40" i="18"/>
  <c r="K11" i="18"/>
  <c r="K13" i="18"/>
  <c r="K36" i="18"/>
  <c r="K25" i="18"/>
  <c r="K30" i="18"/>
  <c r="K38" i="18"/>
  <c r="K10" i="18"/>
  <c r="K27" i="18"/>
  <c r="K29" i="18"/>
  <c r="K17" i="18"/>
  <c r="K35" i="18"/>
  <c r="K37" i="18"/>
  <c r="K7" i="18"/>
  <c r="K28" i="18"/>
  <c r="K33" i="18"/>
  <c r="K9" i="18"/>
  <c r="K22" i="18"/>
  <c r="K34" i="18"/>
  <c r="K23" i="18"/>
  <c r="K43" i="18"/>
  <c r="R21" i="18" s="1"/>
  <c r="K3" i="18"/>
  <c r="K19" i="18"/>
  <c r="K32" i="18"/>
  <c r="K16" i="18"/>
  <c r="K15" i="18"/>
  <c r="K14" i="18"/>
  <c r="P5" i="18"/>
  <c r="K70" i="18"/>
  <c r="R29" i="18" s="1"/>
  <c r="K48" i="18"/>
  <c r="K57" i="18"/>
  <c r="K51" i="18"/>
  <c r="K42" i="18"/>
  <c r="R20" i="18" s="1"/>
  <c r="K52" i="18"/>
  <c r="K45" i="18"/>
  <c r="K55" i="18"/>
  <c r="K72" i="18"/>
  <c r="K71" i="18"/>
  <c r="K62" i="18"/>
  <c r="K46" i="18"/>
  <c r="K54" i="18"/>
  <c r="K50" i="18"/>
  <c r="K64" i="18"/>
  <c r="K69" i="18"/>
  <c r="K68" i="18"/>
  <c r="K67" i="18"/>
  <c r="K12" i="18"/>
  <c r="K44" i="18"/>
  <c r="K8" i="18"/>
  <c r="K41" i="18"/>
  <c r="K58" i="18"/>
  <c r="K39" i="18"/>
  <c r="K26" i="18"/>
  <c r="K65" i="18"/>
  <c r="K47" i="18"/>
  <c r="K66" i="18"/>
  <c r="K4" i="18"/>
  <c r="P24" i="18" l="1"/>
  <c r="AD4" i="24"/>
  <c r="G12" i="24" s="1"/>
  <c r="V5" i="24"/>
  <c r="F13" i="24" s="1"/>
  <c r="V6" i="24"/>
  <c r="F14" i="24" s="1"/>
  <c r="R19" i="18"/>
  <c r="R22" i="18"/>
  <c r="R30" i="18"/>
  <c r="R28" i="18"/>
  <c r="R31" i="18"/>
  <c r="AD6" i="24"/>
  <c r="G14" i="24" s="1"/>
  <c r="R14" i="18"/>
  <c r="R23" i="18"/>
  <c r="R32" i="18"/>
  <c r="R12" i="18"/>
  <c r="P33" i="18"/>
  <c r="R13" i="18"/>
  <c r="R10" i="18"/>
  <c r="R11" i="18"/>
  <c r="Q24" i="18"/>
  <c r="Q15" i="18"/>
  <c r="P15" i="18"/>
  <c r="R15" i="18" l="1"/>
  <c r="R33" i="18"/>
  <c r="R24" i="18"/>
</calcChain>
</file>

<file path=xl/sharedStrings.xml><?xml version="1.0" encoding="utf-8"?>
<sst xmlns="http://schemas.openxmlformats.org/spreadsheetml/2006/main" count="2822" uniqueCount="505">
  <si>
    <t>PROBLEMA DE SALUD</t>
  </si>
  <si>
    <t>Insuficiencia Renal Crónica Terminal</t>
  </si>
  <si>
    <t>Cardiopatías Congénitas Operables</t>
  </si>
  <si>
    <t>Cáncer Cérvicouterino</t>
  </si>
  <si>
    <t>Cuidados Paliativos Cáncer Terminal</t>
  </si>
  <si>
    <t>Infarto Agudo del Miocardio (IAM)</t>
  </si>
  <si>
    <t>Diabetes Mellitus Tipo 1</t>
  </si>
  <si>
    <t>Diabetes Mellitus Tipo 2</t>
  </si>
  <si>
    <t>Cáncer de Mama</t>
  </si>
  <si>
    <t>Disrafias Espinales</t>
  </si>
  <si>
    <t>Escoliosis, tratamiento quirúrgico en menores de 25 años</t>
  </si>
  <si>
    <t>Cataratas</t>
  </si>
  <si>
    <t>Artrosis de Cadera Severa que requiere Prótesis</t>
  </si>
  <si>
    <t>Fisura Labiopalatina</t>
  </si>
  <si>
    <t>Cánceres Infantiles</t>
  </si>
  <si>
    <t>Esquizofrenia</t>
  </si>
  <si>
    <t>Cáncer de Testículo</t>
  </si>
  <si>
    <t>Linfoma del Adulto</t>
  </si>
  <si>
    <t>VIH / SIDA</t>
  </si>
  <si>
    <t>Infección Respiratoria Aguda (IRA) Infantil</t>
  </si>
  <si>
    <t>Neumonía Comunitaria de Manejo Ambulatorio</t>
  </si>
  <si>
    <t>Hipertensión Arterial</t>
  </si>
  <si>
    <t>Epilepsia No Refractaria</t>
  </si>
  <si>
    <t>Salud Oral</t>
  </si>
  <si>
    <t>Prematurez</t>
  </si>
  <si>
    <t>Trastorno de Conducción que requiere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</si>
  <si>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</si>
  <si>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</si>
  <si>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</si>
  <si>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</si>
  <si>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</si>
  <si>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</si>
  <si>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</si>
  <si>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</si>
  <si>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</si>
  <si>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</si>
  <si>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</si>
  <si>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</si>
  <si>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</si>
  <si>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</si>
  <si>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</si>
  <si>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</si>
  <si>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</si>
  <si>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</si>
  <si>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</si>
  <si>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</si>
  <si>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</si>
  <si>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</si>
  <si>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</si>
  <si>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 xml:space="preserve">Artritis reumatoidea </t>
  </si>
  <si>
    <t>Consumo perjudicial y dependencia de alcohol y drogas en menores de 20 años</t>
  </si>
  <si>
    <t>Analgesia del parto</t>
  </si>
  <si>
    <t>Gran quemado</t>
  </si>
  <si>
    <t>Hipoacusia bilateral en personas de 65 años y más que requieren uso de audífono</t>
  </si>
  <si>
    <t>FONASA</t>
  </si>
  <si>
    <t>ISAPRE</t>
  </si>
  <si>
    <t>ND</t>
  </si>
  <si>
    <t>Subtotal Casos GES Decreto Supremo N° 170</t>
  </si>
  <si>
    <t>Subtotal Casos GES 40 problemas de salud Decreto Supremo N° 228</t>
  </si>
  <si>
    <t>Subtotal Casos GES 15 problemas de salud adicionales Decreto Supremo N° 228</t>
  </si>
  <si>
    <t>TOTAL GENERAL</t>
  </si>
  <si>
    <t>Subtotal Casos GES 16 problemas de salud adicionales Decreto Supremo N° 44</t>
  </si>
  <si>
    <t xml:space="preserve"> 2007-05-27</t>
  </si>
  <si>
    <t>Volver al Indice</t>
  </si>
  <si>
    <t>Total Casos GES Decreto Supremo N° 170</t>
  </si>
  <si>
    <t>Total Casos GES 40 problemas de salud Decreto Supremo N° 228</t>
  </si>
  <si>
    <t>Año 2005</t>
  </si>
  <si>
    <t>Año 2007</t>
  </si>
  <si>
    <t>Año 2008</t>
  </si>
  <si>
    <t>Año 2006</t>
  </si>
  <si>
    <t>Razón Fonasa / Isapre</t>
  </si>
  <si>
    <t>Cuidados Paliativos del Cáncer Terminal</t>
  </si>
  <si>
    <t>VIH/SIDA</t>
  </si>
  <si>
    <t>Tratamiento médico en personas de 55 años y más con Artrosis de Cadera y/o Rodilla, Leve y Moderada</t>
  </si>
  <si>
    <t>Tratamiento quirúrgico de Tumores Primarios del Sistema Nervioso Central de personas de 15 años o más</t>
  </si>
  <si>
    <t>Tratamiento quirúrgico de Hernia del Núcleo Pulposo lumbar</t>
  </si>
  <si>
    <t>Urgencia Odontológicas Ambulatoria</t>
  </si>
  <si>
    <t>Salud Oral Integral del Adulto de 60 años</t>
  </si>
  <si>
    <t>Atención de Urgencia del Traumatismo Cráneo Encefálico moderado o grave</t>
  </si>
  <si>
    <t>Trauma Ocular grave</t>
  </si>
  <si>
    <t>Fibrosis Quística</t>
  </si>
  <si>
    <t>Artritis Reumatoide</t>
  </si>
  <si>
    <t>Consumo perjudicial y dependencia de riesgo bajo a moderado de alcohol y drogas en personas menores de 20 años</t>
  </si>
  <si>
    <t>Analgesia del Parto</t>
  </si>
  <si>
    <t>Gran Quemado</t>
  </si>
  <si>
    <t>Hipoacusia bilateral en personas de 65 años y más que requieren uso de audífonos</t>
  </si>
  <si>
    <t>S/inf</t>
  </si>
  <si>
    <t>Total</t>
  </si>
  <si>
    <t>INSUFICIENCIA RENAL CRÓNICA TERMINAL</t>
  </si>
  <si>
    <t>CARDIOPATÍAS CONGÉNITAS OPERABLES EN MENORES DE 15 AÑOS</t>
  </si>
  <si>
    <t>CANCER CERVICOUTERINO</t>
  </si>
  <si>
    <t>ALIVIO DEL DOLOR POR CANCER AVANZADO Y CUIDADOS PALIATIVOS</t>
  </si>
  <si>
    <t>INFARTO AGUDO DEL MIOCARDIO</t>
  </si>
  <si>
    <t>DIABETES MELLITUS TIPO 1</t>
  </si>
  <si>
    <t>DIABETES MELLITUS TIPO 2</t>
  </si>
  <si>
    <t>CANCER DE MAMA EN PERSONAS DE 15 AÑOS Y MAS</t>
  </si>
  <si>
    <t>DISRAFIAS ESPINALES</t>
  </si>
  <si>
    <t>TRATAMIENTO QUIRURGICO DE ESCOLIOSIS EN MENORES DE 25 AÑOS</t>
  </si>
  <si>
    <t>TRATAMIENTO QUIRURGICO DE CATARATAS</t>
  </si>
  <si>
    <t>ENDOPROTESIS TOTAL DE CADERA</t>
  </si>
  <si>
    <t>FISURA LABIOPALATINA</t>
  </si>
  <si>
    <t>CANCER EN MENORES DE 15 AÑOS</t>
  </si>
  <si>
    <t>ESQUIZOFRENIA</t>
  </si>
  <si>
    <t>CANCER DE TESTICULO EN PERSONAS DE 15 AÑOS Y MAS</t>
  </si>
  <si>
    <t>LINFOMAS EN PERSONAS DE 15 AÑOS Y MAS</t>
  </si>
  <si>
    <t>SINDROME DE LA INMUNODEFICIENCIA ADQUIRIDA VIH/SIDA</t>
  </si>
  <si>
    <t>INFECCION RESPIRATORIA AGUDA</t>
  </si>
  <si>
    <t>NEUMONIA ADQUIRIDA EN LA COMUNIDAD</t>
  </si>
  <si>
    <t>HIPERTENSIÓN ARTERIAL PRIMARIA O ESENCIAL EN PERSONAS DE 15 AÑOS Y MAS</t>
  </si>
  <si>
    <t>EPILEPSIA NO REFRACTARIA EN PERSONAS DESDE 1 AÑO Y MENORES DE 15 AÑOS</t>
  </si>
  <si>
    <t>SALUD ORAL INTEGRAL PARA NIÑOS DE 6 AÑOS</t>
  </si>
  <si>
    <t>PREMATUREZ</t>
  </si>
  <si>
    <t>TRASTORNOS DE GENERACION DEL IMPULSO Y CONDUCCIÓN EN PERSONAS DE 15 AÑOS Y MAS, QUE REQUIEREN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</si>
  <si>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</si>
  <si>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</si>
  <si>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</si>
  <si>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</si>
  <si>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</si>
  <si>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</si>
  <si>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</si>
  <si>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</si>
  <si>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</si>
  <si>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</si>
  <si>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</si>
  <si>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</si>
  <si>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</si>
  <si>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</si>
  <si>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</si>
  <si>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</si>
  <si>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</si>
  <si>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TRATAMIENTO QUIRURGICO DE TUMORES PRIMARIOS DEL SISTEMA NERVIOSO CENTRAL EN PERSONAS DE 15 AÑOS O MÁS</t>
  </si>
  <si>
    <t>TRATAMIENTO QUIRURGICO HERNIA NUCLEO PULPOSO LUMBAR</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</si>
  <si>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</si>
  <si>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</si>
  <si>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</si>
  <si>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</si>
  <si>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</si>
  <si>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</si>
  <si>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FIBROSIS QUISTICA</t>
  </si>
  <si>
    <t>ARTRITIS REUMATOIDEA</t>
  </si>
  <si>
    <t>CONSUMO PERJUDICIAL Y DEPENDENCIA DE ALCOHOL Y DROGAS EN MENORES DE 20 AÑOS</t>
  </si>
  <si>
    <t>ANALGESIA DEL PARTO</t>
  </si>
  <si>
    <t>GRAN QUEMADO</t>
  </si>
  <si>
    <t>HIPOACUSIA BILATERAL EN PERSONAS DE 65 AÑOS Y MÁS QUE REQUIEREN USO DE AUDÍFONO</t>
  </si>
  <si>
    <t>Año 2009</t>
  </si>
  <si>
    <t>Sin Problema de Salud Informado</t>
  </si>
  <si>
    <t>Año 2010</t>
  </si>
  <si>
    <t>Número de casos acumulados Jul-2005 a Jun-2007</t>
  </si>
  <si>
    <t>Número de casos acumulados Jul-2005 a Dic-2007</t>
  </si>
  <si>
    <t>Tratamiento quirúrgico de tumores primarios del sistema nervioso central en personas de 15 años o más</t>
  </si>
  <si>
    <t>Colecistectomía preventiva del cáncer de vesícula en personas de 35 a 49 años sintomáticos</t>
  </si>
  <si>
    <t>Fibrosis quística</t>
  </si>
  <si>
    <t>Tratamiento quirúrgico hernia núcleo pulposo lumbar</t>
  </si>
  <si>
    <t>Número de casos acumulados Jul-2005 a Jun-2008</t>
  </si>
  <si>
    <t>Número de casos acumulados Jul-2005 a Dic-2008</t>
  </si>
  <si>
    <t>EPILEPSIA NO REFRACTARIA EN PERSONAS DE 15 AÑOS Y MÁS</t>
  </si>
  <si>
    <t>ASMA BRONQUIAL EN PERSONAS DE 15 AÑOS Y MÁS</t>
  </si>
  <si>
    <t>ENFERMEDAD DE PARKINSON</t>
  </si>
  <si>
    <t>ARTRITIS IDIOPÁTICA JUVENIL</t>
  </si>
  <si>
    <t>PREVENCIÓN SECUNDARIA INSUFICIENCIA RENAL CRÓNICA TERMINAL</t>
  </si>
  <si>
    <t>DISPLASIA LUXANTE DE CADERAS</t>
  </si>
  <si>
    <t>SALUD ORAL INTEGRAL DE LA EMBARAZADA</t>
  </si>
  <si>
    <t>ESCLEROSIS MÚLTIPLE RECURRENTE REMITENTE</t>
  </si>
  <si>
    <t>HEPATITIS B</t>
  </si>
  <si>
    <t>HEPATITIS C</t>
  </si>
  <si>
    <t>Isapre</t>
  </si>
  <si>
    <t>Fonasa</t>
  </si>
  <si>
    <t>Nº</t>
  </si>
  <si>
    <t xml:space="preserve">Retinopatía del prematuro </t>
  </si>
  <si>
    <t xml:space="preserve"> Displasia broncopulmonar del prematuro </t>
  </si>
  <si>
    <t xml:space="preserve"> Hipoacusia neurosensorial bilateral del prematuro </t>
  </si>
  <si>
    <t xml:space="preserve"> Epilepsia no refractaria en personas de 15 años y más </t>
  </si>
  <si>
    <t xml:space="preserve"> Asma bronquial en personas de 15 años y más </t>
  </si>
  <si>
    <t xml:space="preserve"> Enfermedad de Parkinson </t>
  </si>
  <si>
    <t xml:space="preserve"> Artritis idiopática juvenil </t>
  </si>
  <si>
    <t xml:space="preserve"> Prevención secundaria insuficiencia renal crónica terminal </t>
  </si>
  <si>
    <t xml:space="preserve"> Displasia luxante de caderas </t>
  </si>
  <si>
    <t xml:space="preserve"> Salud oral integral de la embarazada </t>
  </si>
  <si>
    <t xml:space="preserve"> Esclerosis múltiple recurrente remitente </t>
  </si>
  <si>
    <t xml:space="preserve"> Hepatitis B</t>
  </si>
  <si>
    <t xml:space="preserve"> Hepatitis C</t>
  </si>
  <si>
    <t xml:space="preserve">RETINOPATÍA DEL PREMATURO </t>
  </si>
  <si>
    <t xml:space="preserve"> DISPLASIA BRONCOPULMONAR DEL PREMATURO </t>
  </si>
  <si>
    <t xml:space="preserve"> HIPOACUSIA NEUROSENSORIAL BILATERAL DEL PREMATURO</t>
  </si>
  <si>
    <t>Hospitalario</t>
  </si>
  <si>
    <t>Mixto</t>
  </si>
  <si>
    <t>Ambulatorio</t>
  </si>
  <si>
    <t xml:space="preserve">Isapre </t>
  </si>
  <si>
    <t>Sistema</t>
  </si>
  <si>
    <t>Poblacion Obj Fonasa</t>
  </si>
  <si>
    <t>Poblacion Obj Isapre</t>
  </si>
  <si>
    <t>Año</t>
  </si>
  <si>
    <t>Año 1 (05-06)</t>
  </si>
  <si>
    <t>Año 2 (06-07)</t>
  </si>
  <si>
    <t>Año 3 (07-08)</t>
  </si>
  <si>
    <t>Año 4 (08-09)</t>
  </si>
  <si>
    <t>Año 5 (09-10)</t>
  </si>
  <si>
    <t>Año 6 (10-11)</t>
  </si>
  <si>
    <t>PS</t>
  </si>
  <si>
    <t>a Dic-08</t>
  </si>
  <si>
    <t>a Dic-09</t>
  </si>
  <si>
    <t>a Dic-10</t>
  </si>
  <si>
    <t>Año 2011</t>
  </si>
  <si>
    <t>Problema 1-25</t>
  </si>
  <si>
    <t>Problema 26-40</t>
  </si>
  <si>
    <t>Problema 41-56</t>
  </si>
  <si>
    <t>Problema 57-69</t>
  </si>
  <si>
    <t>Ini</t>
  </si>
  <si>
    <t>Fin</t>
  </si>
  <si>
    <t>Grupo</t>
  </si>
  <si>
    <t>a jun 2006</t>
  </si>
  <si>
    <t>a jun 2007</t>
  </si>
  <si>
    <t>a jun 2008</t>
  </si>
  <si>
    <t>a jun 2009</t>
  </si>
  <si>
    <t>a jun 2010</t>
  </si>
  <si>
    <t>a jun 2011</t>
  </si>
  <si>
    <t>% Fonasa por Modalidad Atención</t>
  </si>
  <si>
    <t>% Isapre por Modalidad Atención</t>
  </si>
  <si>
    <t>% Sistema por Modalidad Atención</t>
  </si>
  <si>
    <t>Modalidad de Atención</t>
  </si>
  <si>
    <t>OA</t>
  </si>
  <si>
    <t>Otras Ambulatorias</t>
  </si>
  <si>
    <t>Gráfico Ambulatorias más Frecuentes</t>
  </si>
  <si>
    <t>Gráfico Hospitalarias más Frecuentes</t>
  </si>
  <si>
    <t>Otras Hospitalarias</t>
  </si>
  <si>
    <t>Gráfico Mixtas más Frecuentes</t>
  </si>
  <si>
    <t>Otras Mixtas</t>
  </si>
  <si>
    <t>OM</t>
  </si>
  <si>
    <t>OH</t>
  </si>
  <si>
    <t>Ranking de Tasas de Uso Enero a XXX</t>
  </si>
  <si>
    <t>Fonasa/Isapre</t>
  </si>
  <si>
    <t>Ranking</t>
  </si>
  <si>
    <t>Problema de Salud</t>
  </si>
  <si>
    <t>N°</t>
  </si>
  <si>
    <t>Fonasa - Tasa de Uso por 100.000</t>
  </si>
  <si>
    <t>Isapre - Tasa de Uso por 100.000</t>
  </si>
  <si>
    <t>Displasia broncopulmonar del prematuro</t>
  </si>
  <si>
    <t>Hepatitis B</t>
  </si>
  <si>
    <t>Hipoacusia neurosensorial bilateral del prematuro</t>
  </si>
  <si>
    <t>Artritis idiopática juvenil</t>
  </si>
  <si>
    <t>Esclerosis múltiple recurrente remitente</t>
  </si>
  <si>
    <t>Retinopatía del prematuro</t>
  </si>
  <si>
    <t>Asma bronquial en personas de 15 años y más</t>
  </si>
  <si>
    <t>Hepatitis C</t>
  </si>
  <si>
    <t>Hemorragia Subaracnoidea secundaria a ruptura de Aneurismas Cerebrales</t>
  </si>
  <si>
    <t>Enfermedad de Parkinson</t>
  </si>
  <si>
    <t>Epilepsia no refractaria en personas de 15 años y más</t>
  </si>
  <si>
    <t>Salud oral integral de la embarazada</t>
  </si>
  <si>
    <t>Prevención secundaria insuficiencia renal crónica terminal</t>
  </si>
  <si>
    <t>Displasia luxante de caderas</t>
  </si>
  <si>
    <t>Número de Casos</t>
  </si>
  <si>
    <t>Porcentaje</t>
  </si>
  <si>
    <t>Femenino</t>
  </si>
  <si>
    <t>Masculino</t>
  </si>
  <si>
    <t>Sin/Información</t>
  </si>
  <si>
    <t>Gráfico de Casos GES por modalidad de atención ambulatoria</t>
  </si>
  <si>
    <t>Gráfico de Casos GES por modalidad de atención hospitalaria</t>
  </si>
  <si>
    <t>Gráfico de Casos GES por modalidad de atención mixta</t>
  </si>
  <si>
    <t>a Dic-11</t>
  </si>
  <si>
    <t>Gráfico de Número de Casos entre Junio y Julio de cada año</t>
  </si>
  <si>
    <t>Gráfico de Número de Casos entre Enero y Diciembre de cada año</t>
  </si>
  <si>
    <t>Año 7 (11-12)</t>
  </si>
  <si>
    <t>I</t>
  </si>
  <si>
    <t>F</t>
  </si>
  <si>
    <t>a Jun 2006</t>
  </si>
  <si>
    <t>a Jun 2007</t>
  </si>
  <si>
    <t>a Jun 2008</t>
  </si>
  <si>
    <t>a Jun 2009</t>
  </si>
  <si>
    <t>a Jun 2010</t>
  </si>
  <si>
    <t>a Jun 2011</t>
  </si>
  <si>
    <t>a Jun 2012</t>
  </si>
  <si>
    <t>Problema  1 - 25</t>
  </si>
  <si>
    <t>Problema 26 - 40</t>
  </si>
  <si>
    <t>Problema 41 - 56</t>
  </si>
  <si>
    <t>Problema 57 - 69</t>
  </si>
  <si>
    <t>Ingresos entre Enero y Diciembre 2007</t>
  </si>
  <si>
    <t>Ingresos entre Enero y Diciembre 2008</t>
  </si>
  <si>
    <t>Sin código de problema de salud informado</t>
  </si>
  <si>
    <t>total</t>
  </si>
  <si>
    <t>SolAce</t>
  </si>
  <si>
    <t>NÚMERO DE CASOS GES ACUMULADOS ISAPRES POR REGIÓN AL 30 DE JUNIO DE 2012</t>
  </si>
  <si>
    <t>a Dic-12</t>
  </si>
  <si>
    <t>Valida Incremento</t>
  </si>
  <si>
    <t>Valida PS</t>
  </si>
  <si>
    <t>Año 8 (12-13)</t>
  </si>
  <si>
    <t>a Jun 2013</t>
  </si>
  <si>
    <t>AÑO GES</t>
  </si>
  <si>
    <t>Cáncer Colorectal en personas de 15 años y más</t>
  </si>
  <si>
    <t>Cáncer de Ovario Epitelial</t>
  </si>
  <si>
    <t>Cáncer Vesical en personas de 15 años y más</t>
  </si>
  <si>
    <t>Osteosarcoma en personas de 15 años y más</t>
  </si>
  <si>
    <t>Tratamiento Quirúrgico de Lesiones Crónicas de la Válvula Aórtica en personas de 15 años y más</t>
  </si>
  <si>
    <t>Trastorno Bipolar en personas de 15 años y más</t>
  </si>
  <si>
    <t>Hipotiroidismo en personas de 15 años y más</t>
  </si>
  <si>
    <t>Tratamiento de Hipoacusia moderada en menores de 2 años</t>
  </si>
  <si>
    <t>Lupus Eritematoso Sistémico</t>
  </si>
  <si>
    <t>Tratamiento Quirúrgico de Lesiones Crónicas de la Válvula Mitral y Tricúspide en personas de 15 años y más</t>
  </si>
  <si>
    <t>Tratamiento de Erradicación del Helicobacter Pylori</t>
  </si>
  <si>
    <t>Año 9 (13-14)</t>
  </si>
  <si>
    <t>Problema 70 - 80</t>
  </si>
  <si>
    <t>a Jun 2014</t>
  </si>
  <si>
    <t>Número de casos acumulados
 Jul-2005 a Mar-2015</t>
  </si>
  <si>
    <t>a Jun 2015</t>
  </si>
  <si>
    <t>Número de casos acumulados
 Jul-2005 a Jun-2015</t>
  </si>
  <si>
    <t>Año 10 (14-15)</t>
  </si>
  <si>
    <t>Número de casos acumulados
 Jul-2005 a Sep-2015</t>
  </si>
  <si>
    <t>Número de casos acumulados
 Jul-2005 a Dic-2015</t>
  </si>
  <si>
    <t>Aceptación</t>
  </si>
  <si>
    <t>Año 11 (15-16)</t>
  </si>
  <si>
    <t>Decreto Supremo N° 170</t>
  </si>
  <si>
    <t>Decreto Supremo N° 228</t>
  </si>
  <si>
    <t>Decreto Supremo N° 44</t>
  </si>
  <si>
    <t>Decreto Supremo N° 1</t>
  </si>
  <si>
    <t>Decreto Supremo N° 4</t>
  </si>
  <si>
    <t>a Jun 2016</t>
  </si>
  <si>
    <t>DATOS SOLO PARA VALIDAR INCREMENTO</t>
  </si>
  <si>
    <t>DATOS ANTERIORES</t>
  </si>
  <si>
    <t>Número de casos acumulados
 Jul-2005 a Mar-2016</t>
  </si>
  <si>
    <t>Número de casos acumulados
 Jul-2005 a Jun-2016</t>
  </si>
  <si>
    <t>Número de casos acumulados
 Jul-2005 a Sep-2016</t>
  </si>
  <si>
    <t>Número de casos acumulados
 Jul-2005 a Dic-2016</t>
  </si>
  <si>
    <t>Prematurez (Prevención de Parto Prematuro)(**)</t>
  </si>
  <si>
    <t xml:space="preserve">Retinopatía del prematuro(**) </t>
  </si>
  <si>
    <t>Displasia broncopulmonar del prematuro (**)</t>
  </si>
  <si>
    <t>Hipoacusia neurosensorial bilateral del prematuro (**)</t>
  </si>
  <si>
    <t>Valida crecimiento</t>
  </si>
  <si>
    <t>2016-09</t>
  </si>
  <si>
    <t>2016-12</t>
  </si>
  <si>
    <t>2016-06</t>
  </si>
  <si>
    <t>2016-03</t>
  </si>
  <si>
    <t>2015-12</t>
  </si>
  <si>
    <t>2015-09</t>
  </si>
  <si>
    <t>2015-06</t>
  </si>
  <si>
    <t>2015-03</t>
  </si>
  <si>
    <t>2014-12</t>
  </si>
  <si>
    <t>2014-09</t>
  </si>
  <si>
    <t>2014-06</t>
  </si>
  <si>
    <t>2014-03</t>
  </si>
  <si>
    <t>2013-12</t>
  </si>
  <si>
    <t>2013-09</t>
  </si>
  <si>
    <t>2013-06</t>
  </si>
  <si>
    <t>2013-03</t>
  </si>
  <si>
    <t>2012-12</t>
  </si>
  <si>
    <t>2012-09</t>
  </si>
  <si>
    <t>Número de casos acumulados
 Jul-2005 a Mar-2017</t>
  </si>
  <si>
    <t>2017-03</t>
  </si>
  <si>
    <t>2017-06</t>
  </si>
  <si>
    <t>Número de casos acumulados
 Jul-2005 a Jun-2017</t>
  </si>
  <si>
    <t>Número de casos acumulados
 Jul-2005 a Sep-2017</t>
  </si>
  <si>
    <t>Número de casos acumulados
 Jul-2005 a Dic-2017</t>
  </si>
  <si>
    <t>Año 12 (16-17)</t>
  </si>
  <si>
    <t>Decreto Supremo N° 3</t>
  </si>
  <si>
    <t>a Jun 2017</t>
  </si>
  <si>
    <t>Gráfico de Distribución de casos por entrada de vigencia de decretos</t>
  </si>
  <si>
    <t>Gráfico de Casos GES según modalidad de atención</t>
  </si>
  <si>
    <t>2017-09</t>
  </si>
  <si>
    <t>GLOSA</t>
  </si>
  <si>
    <t>2017-12</t>
  </si>
  <si>
    <t>Número de casos acumulados
 Jul-2005 a Jun-2018</t>
  </si>
  <si>
    <t>Número de casos acumulados
 Jul-2005 a Sep-2018</t>
  </si>
  <si>
    <t>Número de casos acumulados
 Jul-2005 a Dic-2018</t>
  </si>
  <si>
    <t>Número de casos acumulados
 Jul-2005 a Mar-2018</t>
  </si>
  <si>
    <t>2018-03</t>
  </si>
  <si>
    <t>Año 13 (17-18)</t>
  </si>
  <si>
    <t>a Jun 2018</t>
  </si>
  <si>
    <t>2018-06</t>
  </si>
  <si>
    <t>Número de casos acumulados
 Jul-2005 a Mar-2019</t>
  </si>
  <si>
    <t>Número de casos acumulados
 Jul-2005 a Jun-2019</t>
  </si>
  <si>
    <t>Número de casos acumulados
 Jul-2005 a Sep-2019</t>
  </si>
  <si>
    <t>Número de casos acumulados
 Jul-2005 a Dic-2019</t>
  </si>
  <si>
    <t>Año 14 (18-19)</t>
  </si>
  <si>
    <t>a Jun 2019</t>
  </si>
  <si>
    <t>Cáncer de pulmón</t>
  </si>
  <si>
    <t>Cáncer de tiriodes</t>
  </si>
  <si>
    <t>Cáncer renal</t>
  </si>
  <si>
    <t>Mieloma múltiple en personas de 15 años y más</t>
  </si>
  <si>
    <t>Enfermedad de alzheimer y otras demencias</t>
  </si>
  <si>
    <t>2012-06 BASE FIJA</t>
  </si>
  <si>
    <t>Número de casos acumulados
 Jul-2005 a Mar-2020</t>
  </si>
  <si>
    <t>Número de casos acumulados
 Jul-2005 a Jun-2020</t>
  </si>
  <si>
    <t>Número de casos acumulados
 Jul-2005 a Sep-2020</t>
  </si>
  <si>
    <t>Número de casos acumulados
 Jul-2005 a Dic-2020</t>
  </si>
  <si>
    <t>a Jun 2020</t>
  </si>
  <si>
    <t>Problema 81 - 85</t>
  </si>
  <si>
    <t>Año 15 (20-21)</t>
  </si>
  <si>
    <t>Número de casos acumulados
 Jul-2005 a Mar-2021</t>
  </si>
  <si>
    <t>CONTENIDO</t>
  </si>
  <si>
    <r>
      <t xml:space="preserve">La </t>
    </r>
    <r>
      <rPr>
        <sz val="9"/>
        <rFont val="Verdana"/>
        <family val="2"/>
      </rPr>
      <t xml:space="preserve">Estadística </t>
    </r>
    <r>
      <rPr>
        <b/>
        <sz val="9"/>
        <rFont val="Verdana"/>
        <family val="2"/>
      </rPr>
      <t>Trimestral de Casos Ges Acumulados</t>
    </r>
    <r>
      <rPr>
        <sz val="9"/>
        <color indexed="63"/>
        <rFont val="Verdana"/>
        <family val="2"/>
      </rPr>
      <t xml:space="preserve"> contiene los siguientes cuadros y gráficos de información, para cada periodo:</t>
    </r>
  </si>
  <si>
    <t>(1) Número de Casos Ges acumulados por año y semestre, Fonasa e Isapre.</t>
  </si>
  <si>
    <t>(4) Gráficos de Casos GES acumulados</t>
  </si>
  <si>
    <t>INDICE</t>
  </si>
  <si>
    <t>Número de casos acumulados
 Jul-2005 a Jun-2021</t>
  </si>
  <si>
    <t>Número de casos acumulados
 Jul-2005 a Sep-2021</t>
  </si>
  <si>
    <t>Número de casos acumulados
 Jul-2005 a Dic-2021</t>
  </si>
  <si>
    <t>NOTAS</t>
  </si>
  <si>
    <t>DESCRIPCIÓN</t>
  </si>
  <si>
    <r>
      <rPr>
        <u/>
        <sz val="9"/>
        <rFont val="Verdana"/>
        <family val="2"/>
      </rPr>
      <t>Gráfico de Casos GES acumulados</t>
    </r>
    <r>
      <rPr>
        <sz val="9"/>
        <rFont val="Verdana"/>
        <family val="2"/>
      </rPr>
      <t>: Muestra la distribución porcentual de los casos según Fonasa e Isapre según los problemas de salud al 30 de septiembre de 2015.</t>
    </r>
  </si>
  <si>
    <r>
      <rPr>
        <u/>
        <sz val="9"/>
        <rFont val="Verdana"/>
        <family val="2"/>
      </rPr>
      <t>Gráfico de Número de Casos entre Junio y Julio de cada año</t>
    </r>
    <r>
      <rPr>
        <sz val="9"/>
        <rFont val="Verdana"/>
        <family val="2"/>
      </rPr>
      <t xml:space="preserve"> : Muestra el número casos según Fonasa e Isapre entre Junio y Julio de cada año.</t>
    </r>
  </si>
  <si>
    <r>
      <rPr>
        <u/>
        <sz val="9"/>
        <rFont val="Verdana"/>
        <family val="2"/>
      </rPr>
      <t xml:space="preserve">Gráfico de Número de Casos entre Enero y Diciembre de cada año </t>
    </r>
    <r>
      <rPr>
        <sz val="9"/>
        <rFont val="Verdana"/>
        <family val="2"/>
      </rPr>
      <t>: Muestra el número casos según Fonasa e Isapre entre Enero y Diciembre de cada año.</t>
    </r>
  </si>
  <si>
    <r>
      <rPr>
        <u/>
        <sz val="9"/>
        <rFont val="Verdana"/>
        <family val="2"/>
      </rPr>
      <t>Gráfico de Distribución de casos por entrada de vigencia de decretos</t>
    </r>
    <r>
      <rPr>
        <sz val="9"/>
        <rFont val="Verdana"/>
        <family val="2"/>
      </rPr>
      <t>: Muestra la distribución de los casos acumulados según entrada en vigencia de cada decreto supremo.</t>
    </r>
  </si>
  <si>
    <t>Fuente de información : Fonasa y Superintendencia de Salud (Archivo Maestro de Solicitudes de Acceso GES)</t>
  </si>
  <si>
    <t>Cuadro Casos GES acumulados por año y semestre</t>
  </si>
  <si>
    <t xml:space="preserve">Total de Casos GES acumulados </t>
  </si>
  <si>
    <t>a Jun 2021</t>
  </si>
  <si>
    <t>ESTADÍSTICA TRIMESTRAL DE CASOS GES ACUMULADOS</t>
  </si>
  <si>
    <t>(2) Total de Casos Ges acumulados, Fonasa e Isapre. (1)</t>
  </si>
  <si>
    <t>(3) Tasa de uso acumulada de Casos GES. (6)</t>
  </si>
  <si>
    <t>HOJA</t>
  </si>
  <si>
    <t>Año 2012 (2)</t>
  </si>
  <si>
    <t>Año 2013 (2)</t>
  </si>
  <si>
    <t>Año 2014 (2)</t>
  </si>
  <si>
    <t>Año 2015 (2)</t>
  </si>
  <si>
    <t>Año 2016 (2)</t>
  </si>
  <si>
    <t>Año 2017 (2)</t>
  </si>
  <si>
    <t>Año 2018 (2)</t>
  </si>
  <si>
    <t>Año 2019 (2)</t>
  </si>
  <si>
    <t>Año 2020 (2)</t>
  </si>
  <si>
    <t>Año 2021 (2)</t>
  </si>
  <si>
    <t xml:space="preserve"> 2005-2021</t>
  </si>
  <si>
    <t>A partir de Julio 2012 la fuente de datos es el archivo de solicitudes de acceso a la GES. Considera las solicitudes de acceso del periodo aceptadas y con fecha de aceptación por la Isapre y, que fueron aceptadas por el beneficiario o cotizante.</t>
  </si>
  <si>
    <t>Esta información no incorpora casos de VIH atendidos por FONASA y no considera los casos registrados por CONASIDA (9.147 casos al 15 de junio de 2008).
El problema de salud N°18 VIH no cuenta con casos disponibles entre julio año 2005 a diciembre 2013.
El problema de salud N°18 VIH cuenta con casos incorporados al SIGGES desde 2014 en adelante.</t>
  </si>
  <si>
    <t>Las diferencias observadas en el problema de salud 24 Prematurez en FONASA, corresponden a la nueva codificación y redistribución de los problemas de salud del prematuro al número de problema de salud 57, 58 y 59.  Esto trae como consecuencia, una disminución en el PS N° 24 y aumentos en los PS N° 57, 58 y 59.
 A partir del año 2021 Las diferencias en el problema 57, se deben a la eliminación de casos del archivo, por parte de una isapre.</t>
  </si>
  <si>
    <t>Datos en revisión por parte de FONASA.</t>
  </si>
  <si>
    <t>Tasa de Uso: expresa la razón entre el número de casos AUGE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
Población beneficiaria estimada del año 2016, según población objetivo, para cada uno de los PS GES 80, FONASA e Isapre.  su fuente es EVC GES 80 U. de Chile año 2015. Estimación de población beneficiaria FONASA-Isapre año 2016 por problema de salud GES.</t>
  </si>
  <si>
    <r>
      <rPr>
        <u/>
        <sz val="9"/>
        <rFont val="Verdana"/>
        <family val="2"/>
      </rPr>
      <t>Gráfico de Casos GES según modalidad de atención</t>
    </r>
    <r>
      <rPr>
        <sz val="9"/>
        <rFont val="Verdana"/>
        <family val="2"/>
      </rPr>
      <t xml:space="preserve"> : Muestra la distribución de Casos GES acumulados según modalidad.</t>
    </r>
  </si>
  <si>
    <r>
      <rPr>
        <u/>
        <sz val="9"/>
        <rFont val="Verdana"/>
        <family val="2"/>
      </rPr>
      <t>Gráfico de Casos GES por modalidad de atención ambulatoria</t>
    </r>
    <r>
      <rPr>
        <sz val="9"/>
        <rFont val="Verdana"/>
        <family val="2"/>
      </rPr>
      <t xml:space="preserve"> : Muestra la distribución de Casos GES acumulados por modalidad de atención ambulatoria.</t>
    </r>
  </si>
  <si>
    <r>
      <rPr>
        <u/>
        <sz val="9"/>
        <rFont val="Verdana"/>
        <family val="2"/>
      </rPr>
      <t>Gráfico de Casos GES por modalidad de atención hospitalaria</t>
    </r>
    <r>
      <rPr>
        <sz val="9"/>
        <rFont val="Verdana"/>
        <family val="2"/>
      </rPr>
      <t xml:space="preserve"> : Muestra la distribución de Casos GES acumulados por modalidad de atención hospitalaria.</t>
    </r>
  </si>
  <si>
    <r>
      <rPr>
        <u/>
        <sz val="9"/>
        <rFont val="Verdana"/>
        <family val="2"/>
      </rPr>
      <t>Gráfico de Casos GES por modalidad de atención mixta</t>
    </r>
    <r>
      <rPr>
        <sz val="9"/>
        <rFont val="Verdana"/>
        <family val="2"/>
      </rPr>
      <t xml:space="preserve"> : Muestra la distribución de Casos GES acumulados por modalidad de atención mixta.</t>
    </r>
  </si>
  <si>
    <t>Todos los datos son provisionales por cuanto no han sido fiscalizados o auditados.</t>
  </si>
  <si>
    <t>CASOS GES ACUMULADOS POR PROBLEMA DE SALUD</t>
  </si>
  <si>
    <t>Número de casos acumulados 
Jul-2005 a Dic-2005</t>
  </si>
  <si>
    <t>Ingresos entre 
Jul y Dic 2005</t>
  </si>
  <si>
    <t>VIH / SIDA (3)</t>
  </si>
  <si>
    <t>Prematurez (4)</t>
  </si>
  <si>
    <t>Número de casos acumulados 
Jul-2005 a Jun-2006</t>
  </si>
  <si>
    <t>Número de casos acumulados 
Jul-2005 a Dic-2006</t>
  </si>
  <si>
    <t>Ingresos entre 
Ene y Dic 2006</t>
  </si>
  <si>
    <t>Número de casos acumulados 
Jul-2005 a Mar-2009</t>
  </si>
  <si>
    <t>Número de casos acumulados 
Jul-2005 a Jun-2009</t>
  </si>
  <si>
    <t>Número de casos acumulados 
Jul-2005 a Sep-2009</t>
  </si>
  <si>
    <t>Número de casos acumulados 
Jul-2005 a Dic-2009</t>
  </si>
  <si>
    <t>Ingresos entre 
Ene y Dic 2009</t>
  </si>
  <si>
    <t>Número de casos acumulados 
Jul-2005 a Mar-2010</t>
  </si>
  <si>
    <t>Número de casos acumulados 
Jul-2005 a Jun-2010</t>
  </si>
  <si>
    <t>Número de casos acumulados 
Jul-2005 a Sep-2010</t>
  </si>
  <si>
    <t>Número de casos acumulados 
Jul-2005 a Dic-2010</t>
  </si>
  <si>
    <t>Ingresos entre 
Ene  y Dic 2010</t>
  </si>
  <si>
    <t>Retinopatía del prematuro (4)</t>
  </si>
  <si>
    <t xml:space="preserve"> Displasia broncopulmonar del prematuro (4)</t>
  </si>
  <si>
    <t xml:space="preserve"> Hipoacusia neurosensorial bilateral del prematuro (4)</t>
  </si>
  <si>
    <t>Número de casos acumulados 
Jul-2005 a Mar-2011</t>
  </si>
  <si>
    <t>Número de casos acumulados 
Jul-2005 a Jun-2011</t>
  </si>
  <si>
    <t>Número de casos acumulados 
Jul-2005 a Sep-2011</t>
  </si>
  <si>
    <t>Número de casos acumulados 
Jul-2005 a Dic-2011</t>
  </si>
  <si>
    <t>Ingresos entre 
Ene  y Dic 2011</t>
  </si>
  <si>
    <t>Número de casos acumulados 
Jul-2005 a Mar-2012</t>
  </si>
  <si>
    <t>Número de casos acumulados 
Jul-2005 a Jun-2012</t>
  </si>
  <si>
    <t>Número de casos acumulados 
Jul-2005 a Sep-2012</t>
  </si>
  <si>
    <t>Número de casos acumulados 
Jul-2005 a Dic-2012</t>
  </si>
  <si>
    <t>Ingresos entre 
Ene  y Dic 2012</t>
  </si>
  <si>
    <t>Número de casos acumulados 
Jul-2005 a Mar-2013</t>
  </si>
  <si>
    <t>Número de casos acumulados 
Jul-2005 a Jun-2013</t>
  </si>
  <si>
    <t>Número de casos acumulados 
Jul-2005 a Sep-2013</t>
  </si>
  <si>
    <t>Número de casos acumulados 
Jul-2005 a Dic-2013</t>
  </si>
  <si>
    <t>Ingresos entre 
Ene  y Dic 2013</t>
  </si>
  <si>
    <t>Número de casos acumulados 
Jul-2005 a Mar-2014</t>
  </si>
  <si>
    <t>Número de casos acumulados 
Jul-2005 a Jun-2014</t>
  </si>
  <si>
    <t>Número de casos acumulados 
Jul-2005 a Sep-2014</t>
  </si>
  <si>
    <t>Número de casos acumulados 
Jul-2005 a Dic-2014</t>
  </si>
  <si>
    <t>Ingresos entre 
Ene  y Dic 2014</t>
  </si>
  <si>
    <t>Ingresos entre 
Ene  y Dic 2015</t>
  </si>
  <si>
    <t>Ingresos entre 
Ene  y Dic 2016</t>
  </si>
  <si>
    <t>Prematurez (Prevención de Parto Prematuro)(4)</t>
  </si>
  <si>
    <t>Ingresos entre 
Ene  y Dic 2017</t>
  </si>
  <si>
    <t>Síndrome de dificultad respiratoria en el recién nacido (5)</t>
  </si>
  <si>
    <t>Ingresos entre 
Ene  y Dic 2018</t>
  </si>
  <si>
    <t>Ingresos entre 
Ene  y Dic 2019</t>
  </si>
  <si>
    <t>Ingresos entre 
Ene  y Dic 2020</t>
  </si>
  <si>
    <t>Ingresos entre 
Ene  y Dic 2021</t>
  </si>
  <si>
    <t>CASOS GES ACUMULADOS POR PROBLEMA DE SALUD TODOS LOS AÑOS</t>
  </si>
  <si>
    <t>Número de casos acumulados 
Jul-2005 a Jun-2007</t>
  </si>
  <si>
    <t>Número de casos acumulados 
Jul-2005 a Dic-2007</t>
  </si>
  <si>
    <t>Número de casos acumulados 
Jul-2005 a Jun-2008</t>
  </si>
  <si>
    <t>Número de casos acumulados 
Jul-2005 a Dic-2008</t>
  </si>
  <si>
    <t>TASA DE USO EN FUNCIÓN DE LOS CASOS GES (6)</t>
  </si>
  <si>
    <t>SolAce-2021-12</t>
  </si>
  <si>
    <t>FONASA 2021-12</t>
  </si>
  <si>
    <t>SolAce-2022-03</t>
  </si>
  <si>
    <t>2005-2022</t>
  </si>
  <si>
    <t>Tasas de usos de Casos GES entre enero y junio 2022 (6)</t>
  </si>
  <si>
    <t>Año 2022 (2)</t>
  </si>
  <si>
    <t>Número de casos acumulados
 Jul-2005 a Mar-2022</t>
  </si>
  <si>
    <t>Número de casos acumulados
 Jul-2005 a Jun-2022</t>
  </si>
  <si>
    <t>Número de casos acumulados
 Jul-2005 a Sep-2022</t>
  </si>
  <si>
    <t>Número de casos acumulados
 Jul-2005 a Dic-2022</t>
  </si>
  <si>
    <t>Ingresos entre 
Ene  y Dic 2022</t>
  </si>
  <si>
    <t>FONASA 2022-03</t>
  </si>
  <si>
    <t>Enero 2022 - Diciembre 2022</t>
  </si>
  <si>
    <t>Julio 2020 - Junio 2021</t>
  </si>
  <si>
    <t>Muestra la cantidad de casos totales atendidos por FONASA e Isapres, acumulados en forma semestral y trimestral desde el 1° de julio de 2005 al 27 de junio de 2022 para FONASA y desde el 1° de julio de 2005 al 30 de junio de 2022 para Isapres.</t>
  </si>
  <si>
    <t>Decreto Supremo N° 22</t>
  </si>
  <si>
    <t>Año 16 (21-22)</t>
  </si>
  <si>
    <t>Año 17 (22-23)</t>
  </si>
  <si>
    <t>a Jun 2022</t>
  </si>
  <si>
    <t>DATOS CASOS ACUMULADOS DE JULIO 2005 A SEPTIEMBRE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</si>
</sst>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64" formatCode="_-* #,##0.00_-;\-* #,##0.00_-;_-* &quot;-&quot;??_-;_-@_-"/>
    <numFmt numFmtId="165" formatCode="0.0%"/>
    <numFmt numFmtId="166" formatCode="_-* #,##0_-;\-* #,##0_-;_-* &quot;-&quot;??_-;_-@_-"/>
    <numFmt numFmtId="167" formatCode="_-* #,##0.0_-;\-* #,##0.0_-;_-* &quot;-&quot;??_-;_-@_-"/>
    <numFmt numFmtId="168" formatCode="yyyy\-mm\-dd;@"/>
    <numFmt numFmtId="169" formatCode="#,##0_ ;[Red]\(#,##0\)"/>
    <numFmt numFmtId="170" formatCode="0_ ;\-0\ "/>
    <numFmt numFmtId="171" formatCode="0000\-00"/>
    <numFmt numFmtId="172" formatCode="#,##0.0_ ;\-#,##0.0\ "/>
    <numFmt numFmtId="173" formatCode="#,##0.0_ ;[Red]\(#,##0.0\)"/>
    <numFmt numFmtId="174" formatCode="General_)"/>
    <numFmt numFmtId="175" formatCode="dd/mm/yyyy;@"/>
  </numFmts>
  <fonts count="44" x14ac:knownFonts="1">
    <font>
      <sz val="10"/>
      <name val="Arial"/>
    </font>
    <font>
      <sz val="10"/>
      <name val="Arial"/>
      <family val="2"/>
    </font>
    <font>
      <sz val="8"/>
      <name val="Arial"/>
      <family val="2"/>
    </font>
    <font>
      <u/>
      <sz val="10"/>
      <color indexed="12"/>
      <name val="Arial"/>
      <family val="2"/>
    </font>
    <font>
      <sz val="8"/>
      <color indexed="23"/>
      <name val="Verdana"/>
      <family val="2"/>
    </font>
    <font>
      <b/>
      <sz val="8"/>
      <color theme="0"/>
      <name val="Arial"/>
      <family val="2"/>
    </font>
    <font>
      <b/>
      <sz val="10"/>
      <color theme="0"/>
      <name val="Arial"/>
      <family val="2"/>
    </font>
    <font>
      <sz val="10"/>
      <name val="Verdana"/>
      <family val="2"/>
    </font>
    <font>
      <b/>
      <sz val="10"/>
      <color theme="0"/>
      <name val="Verdana"/>
      <family val="2"/>
    </font>
    <font>
      <b/>
      <sz val="8"/>
      <color theme="0"/>
      <name val="Verdana"/>
      <family val="2"/>
    </font>
    <font>
      <sz val="8"/>
      <name val="Verdana"/>
      <family val="2"/>
    </font>
    <font>
      <b/>
      <sz val="10"/>
      <name val="Verdana"/>
      <family val="2"/>
    </font>
    <font>
      <b/>
      <sz val="12"/>
      <name val="Verdana"/>
      <family val="2"/>
    </font>
    <font>
      <u/>
      <sz val="10"/>
      <color indexed="12"/>
      <name val="Verdana"/>
      <family val="2"/>
    </font>
    <font>
      <sz val="10"/>
      <color indexed="63"/>
      <name val="Verdana"/>
      <family val="2"/>
    </font>
    <font>
      <b/>
      <sz val="10"/>
      <color theme="8"/>
      <name val="Verdana"/>
      <family val="2"/>
    </font>
    <font>
      <sz val="10"/>
      <color indexed="9"/>
      <name val="Verdana"/>
      <family val="2"/>
    </font>
    <font>
      <sz val="11"/>
      <name val="Verdana"/>
      <family val="2"/>
    </font>
    <font>
      <sz val="8"/>
      <color indexed="9"/>
      <name val="Verdana"/>
      <family val="2"/>
    </font>
    <font>
      <b/>
      <sz val="8"/>
      <color indexed="9"/>
      <name val="Verdana"/>
      <family val="2"/>
    </font>
    <font>
      <u/>
      <sz val="8"/>
      <color indexed="12"/>
      <name val="Verdana"/>
      <family val="2"/>
    </font>
    <font>
      <sz val="10"/>
      <color theme="1"/>
      <name val="Verdana"/>
      <family val="2"/>
    </font>
    <font>
      <sz val="10"/>
      <name val="Arial"/>
      <family val="2"/>
    </font>
    <font>
      <sz val="10"/>
      <color theme="0"/>
      <name val="Verdana"/>
      <family val="2"/>
    </font>
    <font>
      <sz val="10"/>
      <color rgb="FFFF0000"/>
      <name val="Verdana"/>
      <family val="2"/>
    </font>
    <font>
      <sz val="12"/>
      <name val="Times"/>
      <family val="1"/>
    </font>
    <font>
      <b/>
      <sz val="15"/>
      <color rgb="FF0070C0"/>
      <name val="Verdana"/>
      <family val="2"/>
    </font>
    <font>
      <b/>
      <sz val="14"/>
      <color rgb="FF0067B7"/>
      <name val="Verdana"/>
      <family val="2"/>
    </font>
    <font>
      <b/>
      <sz val="9"/>
      <name val="Verdana"/>
      <family val="2"/>
    </font>
    <font>
      <sz val="9"/>
      <color indexed="63"/>
      <name val="Verdana"/>
      <family val="2"/>
    </font>
    <font>
      <sz val="9"/>
      <name val="Verdana"/>
      <family val="2"/>
    </font>
    <font>
      <sz val="8.5"/>
      <color theme="1"/>
      <name val="Verdana"/>
      <family val="2"/>
    </font>
    <font>
      <sz val="10"/>
      <name val="Helv"/>
    </font>
    <font>
      <sz val="9"/>
      <color theme="1"/>
      <name val="Verdana"/>
      <family val="2"/>
    </font>
    <font>
      <u/>
      <sz val="10"/>
      <name val="Verdana"/>
      <family val="2"/>
    </font>
    <font>
      <u/>
      <sz val="9"/>
      <name val="Verdana"/>
      <family val="2"/>
    </font>
    <font>
      <sz val="16"/>
      <name val="Verdana"/>
      <family val="2"/>
    </font>
    <font>
      <b/>
      <sz val="8.5"/>
      <name val="Verdana"/>
      <family val="2"/>
    </font>
    <font>
      <sz val="8"/>
      <color theme="1"/>
      <name val="Arial"/>
      <family val="2"/>
    </font>
    <font>
      <b/>
      <sz val="8"/>
      <color theme="1"/>
      <name val="Arial"/>
      <family val="2"/>
    </font>
    <font>
      <b/>
      <sz val="12"/>
      <color rgb="FF0067B7"/>
      <name val="Verdana"/>
      <family val="2"/>
    </font>
    <font>
      <sz val="8.5"/>
      <name val="Verdana"/>
      <family val="2"/>
    </font>
    <font>
      <b/>
      <sz val="8"/>
      <name val="Verdana"/>
      <family val="2"/>
    </font>
    <font>
      <b/>
      <sz val="8"/>
      <color theme="1"/>
      <name val="Verdana"/>
      <family val="2"/>
    </font>
  </fonts>
  <fills count="12">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8"/>
        <bgColor indexed="64"/>
      </patternFill>
    </fill>
    <fill>
      <patternFill patternType="solid">
        <fgColor theme="8"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59999389629810485"/>
        <bgColor indexed="64"/>
      </patternFill>
    </fill>
  </fills>
  <borders count="51">
    <border>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bottom style="double">
        <color theme="0" tint="-0.499984740745262"/>
      </bottom>
      <diagonal/>
    </border>
    <border>
      <left style="dotted">
        <color theme="0" tint="-0.499984740745262"/>
      </left>
      <right/>
      <top/>
      <bottom style="double">
        <color theme="0" tint="-0.499984740745262"/>
      </bottom>
      <diagonal/>
    </border>
    <border>
      <left style="dotted">
        <color theme="0" tint="-0.499984740745262"/>
      </left>
      <right/>
      <top/>
      <bottom/>
      <diagonal/>
    </border>
    <border>
      <left/>
      <right style="dotted">
        <color indexed="64"/>
      </right>
      <top/>
      <bottom/>
      <diagonal/>
    </border>
    <border>
      <left/>
      <right/>
      <top style="dotted">
        <color indexed="64"/>
      </top>
      <bottom/>
      <diagonal/>
    </border>
    <border>
      <left style="dotted">
        <color indexed="64"/>
      </left>
      <right/>
      <top/>
      <bottom/>
      <diagonal/>
    </border>
    <border>
      <left/>
      <right style="dotted">
        <color indexed="64"/>
      </right>
      <top style="dotted">
        <color indexed="64"/>
      </top>
      <bottom/>
      <diagonal/>
    </border>
    <border>
      <left/>
      <right/>
      <top/>
      <bottom style="dotted">
        <color indexed="64"/>
      </bottom>
      <diagonal/>
    </border>
    <border>
      <left/>
      <right style="dotted">
        <color indexed="64"/>
      </right>
      <top/>
      <bottom style="dotted">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style="dotted">
        <color auto="1"/>
      </left>
      <right/>
      <top/>
      <bottom style="dotted">
        <color auto="1"/>
      </bottom>
      <diagonal/>
    </border>
    <border>
      <left/>
      <right style="dotted">
        <color indexed="64"/>
      </right>
      <top style="dotted">
        <color indexed="64"/>
      </top>
      <bottom style="dotted">
        <color indexed="64"/>
      </bottom>
      <diagonal/>
    </border>
    <border>
      <left style="dotted">
        <color indexed="64"/>
      </left>
      <right/>
      <top style="double">
        <color theme="0" tint="-0.499984740745262"/>
      </top>
      <bottom/>
      <diagonal/>
    </border>
    <border>
      <left style="dotted">
        <color indexed="64"/>
      </left>
      <right style="dotted">
        <color indexed="64"/>
      </right>
      <top style="thin">
        <color indexed="64"/>
      </top>
      <bottom style="thin">
        <color indexed="64"/>
      </bottom>
      <diagonal/>
    </border>
    <border>
      <left/>
      <right style="dotted">
        <color theme="0" tint="-0.499984740745262"/>
      </right>
      <top/>
      <bottom/>
      <diagonal/>
    </border>
    <border>
      <left style="dotted">
        <color auto="1"/>
      </left>
      <right style="dotted">
        <color auto="1"/>
      </right>
      <top style="thin">
        <color indexed="64"/>
      </top>
      <bottom/>
      <diagonal/>
    </border>
    <border>
      <left style="dotted">
        <color auto="1"/>
      </left>
      <right/>
      <top style="thin">
        <color indexed="64"/>
      </top>
      <bottom style="thin">
        <color indexed="64"/>
      </bottom>
      <diagonal/>
    </border>
    <border>
      <left style="dotted">
        <color auto="1"/>
      </left>
      <right style="dotted">
        <color auto="1"/>
      </right>
      <top/>
      <bottom/>
      <diagonal/>
    </border>
    <border>
      <left style="dotted">
        <color auto="1"/>
      </left>
      <right/>
      <top style="thin">
        <color indexed="64"/>
      </top>
      <bottom/>
      <diagonal/>
    </border>
    <border>
      <left/>
      <right style="dotted">
        <color auto="1"/>
      </right>
      <top style="thin">
        <color indexed="64"/>
      </top>
      <bottom/>
      <diagonal/>
    </border>
    <border>
      <left style="dotted">
        <color auto="1"/>
      </left>
      <right style="dotted">
        <color auto="1"/>
      </right>
      <top/>
      <bottom style="thin">
        <color indexed="64"/>
      </bottom>
      <diagonal/>
    </border>
    <border>
      <left style="dotted">
        <color auto="1"/>
      </left>
      <right/>
      <top/>
      <bottom style="thin">
        <color indexed="64"/>
      </bottom>
      <diagonal/>
    </border>
    <border>
      <left/>
      <right style="dotted">
        <color indexed="64"/>
      </right>
      <top/>
      <bottom style="thin">
        <color indexed="64"/>
      </bottom>
      <diagonal/>
    </border>
    <border>
      <left/>
      <right/>
      <top style="thin">
        <color indexed="64"/>
      </top>
      <bottom style="dotted">
        <color indexed="64"/>
      </bottom>
      <diagonal/>
    </border>
  </borders>
  <cellStyleXfs count="8">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41" fontId="22" fillId="0" borderId="0" applyFont="0" applyFill="0" applyBorder="0" applyAlignment="0" applyProtection="0"/>
    <xf numFmtId="0" fontId="21" fillId="0" borderId="0"/>
    <xf numFmtId="174" fontId="25" fillId="0" borderId="0"/>
    <xf numFmtId="37" fontId="32" fillId="0" borderId="0"/>
  </cellStyleXfs>
  <cellXfs count="453">
    <xf numFmtId="0" fontId="0" fillId="0" borderId="0" xfId="0"/>
    <xf numFmtId="0" fontId="0" fillId="0" borderId="0" xfId="0" applyBorder="1" applyAlignment="1">
      <alignment horizontal="justify"/>
    </xf>
    <xf numFmtId="0" fontId="4" fillId="3" borderId="0" xfId="0" applyFont="1" applyFill="1" applyBorder="1" applyAlignment="1">
      <alignment horizontal="justify" vertical="center" wrapText="1"/>
    </xf>
    <xf numFmtId="0" fontId="0" fillId="0" borderId="0" xfId="0" applyFill="1" applyBorder="1" applyAlignment="1">
      <alignment horizontal="justify"/>
    </xf>
    <xf numFmtId="166" fontId="0" fillId="0" borderId="0" xfId="0" applyNumberFormat="1" applyBorder="1" applyAlignment="1">
      <alignment horizontal="justify"/>
    </xf>
    <xf numFmtId="166" fontId="0" fillId="0" borderId="0" xfId="0" applyNumberFormat="1" applyFill="1" applyBorder="1" applyAlignment="1">
      <alignment horizontal="justify"/>
    </xf>
    <xf numFmtId="166" fontId="2" fillId="0" borderId="0" xfId="2" applyNumberFormat="1" applyFont="1" applyAlignment="1">
      <alignment vertical="top" wrapText="1"/>
    </xf>
    <xf numFmtId="0" fontId="0" fillId="0" borderId="14" xfId="0" applyBorder="1"/>
    <xf numFmtId="166" fontId="0" fillId="0" borderId="0" xfId="0" applyNumberFormat="1"/>
    <xf numFmtId="166" fontId="2" fillId="0" borderId="0" xfId="2" applyNumberFormat="1" applyFont="1" applyAlignment="1">
      <alignment vertical="top"/>
    </xf>
    <xf numFmtId="14" fontId="2" fillId="0" borderId="0" xfId="2" applyNumberFormat="1" applyFont="1" applyAlignment="1">
      <alignment vertical="top"/>
    </xf>
    <xf numFmtId="9" fontId="2" fillId="0" borderId="0" xfId="3" applyFont="1" applyAlignment="1">
      <alignment vertical="top"/>
    </xf>
    <xf numFmtId="165" fontId="2" fillId="0" borderId="0" xfId="3" applyNumberFormat="1" applyFont="1" applyAlignment="1">
      <alignment vertical="top"/>
    </xf>
    <xf numFmtId="166" fontId="5" fillId="4" borderId="14" xfId="2" applyNumberFormat="1" applyFont="1" applyFill="1" applyBorder="1" applyAlignment="1">
      <alignment horizontal="center" vertical="top" wrapText="1"/>
    </xf>
    <xf numFmtId="166" fontId="2" fillId="0" borderId="14" xfId="2" applyNumberFormat="1" applyFont="1" applyBorder="1" applyAlignment="1">
      <alignment vertical="top" wrapText="1"/>
    </xf>
    <xf numFmtId="0" fontId="6" fillId="4" borderId="14" xfId="0" applyFont="1" applyFill="1" applyBorder="1" applyAlignment="1">
      <alignment horizontal="center" vertical="top"/>
    </xf>
    <xf numFmtId="0" fontId="6" fillId="4" borderId="14" xfId="0" quotePrefix="1" applyFont="1" applyFill="1" applyBorder="1" applyAlignment="1">
      <alignment horizontal="center" vertical="top" wrapText="1"/>
    </xf>
    <xf numFmtId="164" fontId="6" fillId="4" borderId="14" xfId="2" quotePrefix="1" applyFont="1" applyFill="1" applyBorder="1" applyAlignment="1">
      <alignment horizontal="center" vertical="top"/>
    </xf>
    <xf numFmtId="164" fontId="2" fillId="0" borderId="14" xfId="2" applyFont="1" applyBorder="1" applyAlignment="1">
      <alignment vertical="top" wrapText="1"/>
    </xf>
    <xf numFmtId="49" fontId="2" fillId="0" borderId="14" xfId="2" applyNumberFormat="1" applyFont="1" applyBorder="1" applyAlignment="1">
      <alignment horizontal="left" vertical="top" wrapText="1"/>
    </xf>
    <xf numFmtId="0" fontId="7" fillId="0" borderId="0" xfId="0" applyFont="1"/>
    <xf numFmtId="166" fontId="7" fillId="0" borderId="14" xfId="2" applyNumberFormat="1" applyFont="1" applyBorder="1"/>
    <xf numFmtId="166" fontId="7" fillId="0" borderId="14" xfId="0" applyNumberFormat="1" applyFont="1" applyBorder="1"/>
    <xf numFmtId="166" fontId="7" fillId="0" borderId="15" xfId="0" applyNumberFormat="1" applyFont="1" applyBorder="1"/>
    <xf numFmtId="166" fontId="7" fillId="0" borderId="22" xfId="2" applyNumberFormat="1" applyFont="1" applyBorder="1"/>
    <xf numFmtId="166" fontId="7" fillId="0" borderId="22" xfId="0" applyNumberFormat="1" applyFont="1" applyBorder="1"/>
    <xf numFmtId="166" fontId="7" fillId="0" borderId="8" xfId="2" applyNumberFormat="1" applyFont="1" applyBorder="1"/>
    <xf numFmtId="166" fontId="7" fillId="0" borderId="6" xfId="2" applyNumberFormat="1" applyFont="1" applyBorder="1"/>
    <xf numFmtId="166" fontId="7" fillId="0" borderId="24" xfId="0" applyNumberFormat="1" applyFont="1" applyBorder="1"/>
    <xf numFmtId="3" fontId="0" fillId="0" borderId="0" xfId="0" applyNumberFormat="1"/>
    <xf numFmtId="166" fontId="7" fillId="0" borderId="24" xfId="2" applyNumberFormat="1" applyFont="1" applyBorder="1"/>
    <xf numFmtId="165" fontId="7" fillId="0" borderId="22" xfId="3" applyNumberFormat="1" applyFont="1" applyBorder="1"/>
    <xf numFmtId="165" fontId="7" fillId="0" borderId="14" xfId="3" applyNumberFormat="1" applyFont="1" applyBorder="1"/>
    <xf numFmtId="165" fontId="7" fillId="0" borderId="15" xfId="3" applyNumberFormat="1" applyFont="1" applyBorder="1"/>
    <xf numFmtId="165" fontId="7" fillId="0" borderId="7" xfId="3" applyNumberFormat="1" applyFont="1" applyBorder="1"/>
    <xf numFmtId="165" fontId="7" fillId="0" borderId="1" xfId="3" applyNumberFormat="1" applyFont="1" applyBorder="1"/>
    <xf numFmtId="165" fontId="7" fillId="0" borderId="11" xfId="3" applyNumberFormat="1" applyFont="1" applyBorder="1"/>
    <xf numFmtId="0" fontId="8" fillId="5" borderId="24" xfId="0" applyFont="1" applyFill="1" applyBorder="1" applyAlignment="1">
      <alignment horizontal="center" vertical="top" wrapText="1"/>
    </xf>
    <xf numFmtId="0" fontId="8" fillId="5" borderId="15"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3" xfId="0" applyFont="1" applyFill="1" applyBorder="1"/>
    <xf numFmtId="0" fontId="8" fillId="5" borderId="12" xfId="0" applyFont="1" applyFill="1" applyBorder="1"/>
    <xf numFmtId="0" fontId="8" fillId="5" borderId="17" xfId="0" applyFont="1" applyFill="1" applyBorder="1"/>
    <xf numFmtId="166" fontId="9" fillId="4" borderId="14" xfId="2" applyNumberFormat="1" applyFont="1" applyFill="1" applyBorder="1" applyAlignment="1">
      <alignment horizontal="left" vertical="top"/>
    </xf>
    <xf numFmtId="166" fontId="9" fillId="4" borderId="14" xfId="2" quotePrefix="1" applyNumberFormat="1" applyFont="1" applyFill="1" applyBorder="1" applyAlignment="1">
      <alignment horizontal="center" vertical="top" wrapText="1"/>
    </xf>
    <xf numFmtId="166" fontId="9" fillId="4" borderId="14" xfId="2" applyNumberFormat="1" applyFont="1" applyFill="1" applyBorder="1" applyAlignment="1">
      <alignment horizontal="center" vertical="top" wrapText="1"/>
    </xf>
    <xf numFmtId="166" fontId="9" fillId="4" borderId="14" xfId="2" applyNumberFormat="1" applyFont="1" applyFill="1" applyBorder="1" applyAlignment="1">
      <alignment horizontal="left" vertical="top" wrapText="1"/>
    </xf>
    <xf numFmtId="166" fontId="9" fillId="4" borderId="14" xfId="2" quotePrefix="1" applyNumberFormat="1" applyFont="1" applyFill="1" applyBorder="1" applyAlignment="1">
      <alignment horizontal="left" vertical="top" wrapText="1"/>
    </xf>
    <xf numFmtId="166" fontId="9" fillId="4" borderId="14" xfId="2" applyNumberFormat="1" applyFont="1" applyFill="1" applyBorder="1" applyAlignment="1">
      <alignment horizontal="center" vertical="top"/>
    </xf>
    <xf numFmtId="166" fontId="9" fillId="4" borderId="20" xfId="2" quotePrefix="1" applyNumberFormat="1" applyFont="1" applyFill="1" applyBorder="1" applyAlignment="1">
      <alignment horizontal="center" vertical="top" wrapText="1"/>
    </xf>
    <xf numFmtId="166" fontId="10" fillId="0" borderId="14" xfId="2" applyNumberFormat="1" applyFont="1" applyBorder="1" applyAlignment="1">
      <alignment horizontal="left" vertical="top" wrapText="1"/>
    </xf>
    <xf numFmtId="165" fontId="10" fillId="0" borderId="14" xfId="3" applyNumberFormat="1" applyFont="1" applyBorder="1" applyAlignment="1">
      <alignment vertical="top"/>
    </xf>
    <xf numFmtId="166" fontId="10" fillId="0" borderId="14" xfId="2" applyNumberFormat="1" applyFont="1" applyBorder="1" applyAlignment="1">
      <alignment vertical="top" wrapText="1"/>
    </xf>
    <xf numFmtId="166" fontId="10" fillId="0" borderId="14" xfId="2" applyNumberFormat="1" applyFont="1" applyBorder="1" applyAlignment="1">
      <alignment horizontal="center" vertical="center" wrapText="1"/>
    </xf>
    <xf numFmtId="165" fontId="7" fillId="0" borderId="0" xfId="3" applyNumberFormat="1" applyFont="1" applyBorder="1"/>
    <xf numFmtId="0" fontId="7" fillId="0" borderId="0" xfId="0" quotePrefix="1" applyFont="1" applyAlignment="1">
      <alignment horizontal="left"/>
    </xf>
    <xf numFmtId="0" fontId="7" fillId="0" borderId="0" xfId="0" applyFont="1" applyBorder="1"/>
    <xf numFmtId="166" fontId="9" fillId="4" borderId="21" xfId="2" applyNumberFormat="1" applyFont="1" applyFill="1" applyBorder="1" applyAlignment="1">
      <alignment horizontal="center" vertical="top"/>
    </xf>
    <xf numFmtId="165" fontId="10" fillId="0" borderId="14" xfId="3" quotePrefix="1" applyNumberFormat="1" applyFont="1" applyBorder="1" applyAlignment="1">
      <alignment horizontal="left" vertical="top"/>
    </xf>
    <xf numFmtId="164" fontId="7" fillId="0" borderId="0" xfId="2" applyFont="1"/>
    <xf numFmtId="166" fontId="10" fillId="0" borderId="14" xfId="2" applyNumberFormat="1" applyFont="1" applyBorder="1" applyAlignment="1">
      <alignment horizontal="center" vertical="top"/>
    </xf>
    <xf numFmtId="0" fontId="7" fillId="0" borderId="0" xfId="0" applyFont="1" applyAlignment="1">
      <alignment vertical="top" wrapText="1"/>
    </xf>
    <xf numFmtId="166" fontId="11" fillId="0" borderId="14" xfId="0" applyNumberFormat="1" applyFont="1" applyBorder="1" applyAlignment="1">
      <alignment vertical="top" wrapText="1"/>
    </xf>
    <xf numFmtId="0" fontId="11" fillId="3" borderId="0" xfId="0" applyFont="1" applyFill="1"/>
    <xf numFmtId="0" fontId="7" fillId="3" borderId="0" xfId="0" applyFont="1" applyFill="1" applyBorder="1"/>
    <xf numFmtId="0" fontId="11" fillId="3" borderId="0" xfId="0" applyFont="1" applyFill="1" applyAlignment="1">
      <alignment vertical="distributed"/>
    </xf>
    <xf numFmtId="0" fontId="7" fillId="0" borderId="0" xfId="0" applyFont="1" applyAlignment="1">
      <alignment vertical="distributed"/>
    </xf>
    <xf numFmtId="0" fontId="11" fillId="3" borderId="0" xfId="0" applyFont="1" applyFill="1" applyBorder="1" applyAlignment="1">
      <alignment vertical="distributed"/>
    </xf>
    <xf numFmtId="0" fontId="7" fillId="3" borderId="0" xfId="0" applyFont="1" applyFill="1"/>
    <xf numFmtId="0" fontId="14" fillId="3" borderId="0"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15" fillId="0" borderId="0" xfId="0" applyFont="1" applyAlignment="1">
      <alignment horizontal="center"/>
    </xf>
    <xf numFmtId="0" fontId="7" fillId="0" borderId="0" xfId="0" applyFont="1" applyBorder="1" applyAlignment="1"/>
    <xf numFmtId="0" fontId="7" fillId="0" borderId="0" xfId="0" applyFont="1" applyBorder="1" applyAlignment="1">
      <alignment horizontal="left" indent="1"/>
    </xf>
    <xf numFmtId="0" fontId="7" fillId="0" borderId="0" xfId="0" applyFont="1" applyFill="1" applyBorder="1"/>
    <xf numFmtId="0" fontId="7" fillId="0" borderId="0" xfId="0" applyFont="1" applyBorder="1" applyAlignment="1">
      <alignment horizontal="justify"/>
    </xf>
    <xf numFmtId="0" fontId="7" fillId="0" borderId="0" xfId="0" applyFont="1" applyFill="1" applyBorder="1" applyAlignment="1">
      <alignment horizontal="justify"/>
    </xf>
    <xf numFmtId="166" fontId="7" fillId="0" borderId="0" xfId="2" applyNumberFormat="1" applyFont="1" applyBorder="1" applyAlignment="1">
      <alignment horizontal="justify"/>
    </xf>
    <xf numFmtId="166" fontId="7" fillId="0" borderId="0" xfId="0" applyNumberFormat="1" applyFont="1" applyBorder="1" applyAlignment="1">
      <alignment horizontal="justify"/>
    </xf>
    <xf numFmtId="0" fontId="12" fillId="0" borderId="0" xfId="0" applyFont="1" applyFill="1" applyBorder="1" applyAlignment="1"/>
    <xf numFmtId="14" fontId="7" fillId="0" borderId="0" xfId="0" applyNumberFormat="1" applyFont="1" applyBorder="1" applyAlignment="1">
      <alignment horizontal="justify"/>
    </xf>
    <xf numFmtId="0" fontId="7" fillId="0" borderId="0" xfId="0" applyFont="1" applyFill="1" applyBorder="1" applyAlignment="1">
      <alignment horizontal="right"/>
    </xf>
    <xf numFmtId="14" fontId="7" fillId="0" borderId="0" xfId="0" applyNumberFormat="1" applyFont="1" applyFill="1" applyBorder="1" applyAlignment="1">
      <alignment horizontal="justify"/>
    </xf>
    <xf numFmtId="0" fontId="17" fillId="0" borderId="0" xfId="0" applyFont="1" applyBorder="1" applyAlignment="1">
      <alignment wrapText="1"/>
    </xf>
    <xf numFmtId="3" fontId="17" fillId="0" borderId="0" xfId="0" applyNumberFormat="1" applyFont="1" applyFill="1" applyBorder="1" applyAlignment="1" applyProtection="1"/>
    <xf numFmtId="3" fontId="7" fillId="0" borderId="0" xfId="0" applyNumberFormat="1" applyFont="1" applyBorder="1" applyAlignment="1"/>
    <xf numFmtId="0" fontId="12" fillId="0" borderId="0" xfId="0" applyFont="1" applyBorder="1" applyAlignment="1">
      <alignment horizontal="center"/>
    </xf>
    <xf numFmtId="0" fontId="16" fillId="0" borderId="0" xfId="0" applyFont="1" applyFill="1" applyBorder="1" applyAlignment="1">
      <alignment horizontal="center" vertical="top" wrapText="1"/>
    </xf>
    <xf numFmtId="0" fontId="16" fillId="0" borderId="0" xfId="0" applyFont="1" applyFill="1" applyBorder="1" applyAlignment="1">
      <alignment horizontal="center" vertical="center" wrapText="1"/>
    </xf>
    <xf numFmtId="166" fontId="7" fillId="0" borderId="0" xfId="2" applyNumberFormat="1" applyFont="1" applyBorder="1" applyAlignment="1">
      <alignment vertical="top" wrapText="1"/>
    </xf>
    <xf numFmtId="166" fontId="7" fillId="0" borderId="0" xfId="2" quotePrefix="1" applyNumberFormat="1" applyFont="1" applyBorder="1" applyAlignment="1">
      <alignment horizontal="left" vertical="top" wrapText="1"/>
    </xf>
    <xf numFmtId="166" fontId="7" fillId="0" borderId="0" xfId="2" applyNumberFormat="1" applyFont="1" applyFill="1" applyBorder="1" applyAlignment="1">
      <alignment vertical="top" wrapText="1"/>
    </xf>
    <xf numFmtId="166" fontId="16" fillId="0" borderId="0" xfId="2" applyNumberFormat="1" applyFont="1" applyFill="1" applyBorder="1" applyAlignment="1">
      <alignment vertical="top" wrapText="1"/>
    </xf>
    <xf numFmtId="0" fontId="7" fillId="0" borderId="0" xfId="0" applyFont="1" applyBorder="1" applyAlignment="1">
      <alignment horizontal="justify" vertical="top"/>
    </xf>
    <xf numFmtId="0" fontId="7" fillId="0" borderId="0" xfId="0" quotePrefix="1" applyFont="1" applyBorder="1" applyAlignment="1">
      <alignment horizontal="left" vertical="top"/>
    </xf>
    <xf numFmtId="166" fontId="7" fillId="0" borderId="0" xfId="0" applyNumberFormat="1" applyFont="1" applyFill="1" applyBorder="1" applyAlignment="1">
      <alignment horizontal="justify"/>
    </xf>
    <xf numFmtId="0" fontId="18" fillId="2" borderId="14" xfId="0" applyFont="1" applyFill="1" applyBorder="1" applyAlignment="1">
      <alignment horizontal="center"/>
    </xf>
    <xf numFmtId="0" fontId="18" fillId="2" borderId="14" xfId="0" applyFont="1" applyFill="1" applyBorder="1" applyAlignment="1"/>
    <xf numFmtId="0" fontId="19" fillId="2" borderId="14" xfId="0" applyFont="1" applyFill="1" applyBorder="1" applyAlignment="1">
      <alignment horizontal="center"/>
    </xf>
    <xf numFmtId="0" fontId="19" fillId="2" borderId="14" xfId="0" applyFont="1" applyFill="1" applyBorder="1"/>
    <xf numFmtId="0" fontId="10" fillId="0" borderId="14" xfId="0" applyFont="1" applyBorder="1"/>
    <xf numFmtId="0" fontId="18" fillId="2" borderId="14" xfId="0" applyFont="1" applyFill="1" applyBorder="1" applyAlignment="1">
      <alignment horizontal="center" vertical="top" wrapText="1"/>
    </xf>
    <xf numFmtId="0" fontId="18" fillId="2" borderId="14" xfId="0" applyFont="1" applyFill="1" applyBorder="1" applyAlignment="1">
      <alignment vertical="top" wrapText="1"/>
    </xf>
    <xf numFmtId="0" fontId="19" fillId="2" borderId="14" xfId="0" applyFont="1" applyFill="1" applyBorder="1" applyAlignment="1">
      <alignment horizontal="center" vertical="top" wrapText="1"/>
    </xf>
    <xf numFmtId="166" fontId="19" fillId="2" borderId="14" xfId="2" applyNumberFormat="1" applyFont="1" applyFill="1" applyBorder="1" applyAlignment="1">
      <alignment vertical="top" wrapText="1"/>
    </xf>
    <xf numFmtId="0" fontId="7" fillId="0" borderId="0" xfId="0" applyFont="1" applyAlignment="1">
      <alignment horizontal="right"/>
    </xf>
    <xf numFmtId="14" fontId="7" fillId="0" borderId="0" xfId="0" applyNumberFormat="1" applyFont="1" applyAlignment="1">
      <alignment horizontal="right"/>
    </xf>
    <xf numFmtId="0" fontId="10" fillId="0" borderId="0" xfId="0" applyFont="1" applyBorder="1" applyAlignment="1">
      <alignment horizontal="center"/>
    </xf>
    <xf numFmtId="0" fontId="10" fillId="0" borderId="0" xfId="0" quotePrefix="1" applyFont="1" applyBorder="1" applyAlignment="1">
      <alignment horizontal="center"/>
    </xf>
    <xf numFmtId="166" fontId="10" fillId="0" borderId="0" xfId="2" applyNumberFormat="1" applyFont="1" applyBorder="1" applyAlignment="1">
      <alignment horizontal="center"/>
    </xf>
    <xf numFmtId="0" fontId="10" fillId="0" borderId="0" xfId="0" applyFont="1" applyBorder="1" applyAlignment="1">
      <alignment horizontal="justify"/>
    </xf>
    <xf numFmtId="0" fontId="7" fillId="0" borderId="14" xfId="0" applyFont="1" applyBorder="1"/>
    <xf numFmtId="0" fontId="7" fillId="0" borderId="14" xfId="0" applyFont="1" applyBorder="1" applyAlignment="1">
      <alignment horizontal="center"/>
    </xf>
    <xf numFmtId="0" fontId="7" fillId="0" borderId="14" xfId="0" quotePrefix="1" applyFont="1" applyBorder="1" applyAlignment="1">
      <alignment horizontal="left"/>
    </xf>
    <xf numFmtId="9" fontId="7" fillId="0" borderId="0" xfId="3" applyFont="1"/>
    <xf numFmtId="0" fontId="7" fillId="0" borderId="0" xfId="0" applyFont="1" applyAlignment="1">
      <alignment horizontal="center"/>
    </xf>
    <xf numFmtId="166" fontId="2" fillId="0" borderId="0" xfId="2" quotePrefix="1" applyNumberFormat="1" applyFont="1" applyAlignment="1">
      <alignment horizontal="left" vertical="top"/>
    </xf>
    <xf numFmtId="165" fontId="7" fillId="0" borderId="0" xfId="0" applyNumberFormat="1" applyFont="1"/>
    <xf numFmtId="0" fontId="11" fillId="3" borderId="0" xfId="0" applyFont="1" applyFill="1" applyBorder="1"/>
    <xf numFmtId="0" fontId="10" fillId="0" borderId="0" xfId="0" applyFont="1" applyFill="1" applyBorder="1" applyAlignment="1">
      <alignment horizontal="justify"/>
    </xf>
    <xf numFmtId="166" fontId="10" fillId="0" borderId="0" xfId="2" applyNumberFormat="1" applyFont="1" applyBorder="1"/>
    <xf numFmtId="9" fontId="10" fillId="0" borderId="0" xfId="3" applyFont="1" applyBorder="1" applyAlignment="1">
      <alignment horizontal="center"/>
    </xf>
    <xf numFmtId="0" fontId="7" fillId="0" borderId="0" xfId="0" applyFont="1" applyBorder="1" applyAlignment="1">
      <alignment horizontal="justify" wrapText="1"/>
    </xf>
    <xf numFmtId="49" fontId="10" fillId="0" borderId="0" xfId="3" applyNumberFormat="1" applyFont="1" applyAlignment="1">
      <alignment vertical="top" wrapText="1"/>
    </xf>
    <xf numFmtId="167" fontId="7" fillId="0" borderId="0" xfId="2" applyNumberFormat="1" applyFont="1" applyFill="1" applyBorder="1" applyAlignment="1">
      <alignment horizontal="justify" vertical="top" wrapText="1"/>
    </xf>
    <xf numFmtId="0" fontId="10" fillId="0" borderId="0" xfId="0" applyFont="1"/>
    <xf numFmtId="0" fontId="2" fillId="0" borderId="0" xfId="0" applyFont="1"/>
    <xf numFmtId="0" fontId="2" fillId="0" borderId="0" xfId="0" applyFont="1" applyAlignment="1">
      <alignment vertical="top"/>
    </xf>
    <xf numFmtId="0" fontId="2" fillId="0" borderId="14" xfId="0" applyFont="1" applyBorder="1" applyAlignment="1">
      <alignment horizontal="center" vertical="top" wrapText="1"/>
    </xf>
    <xf numFmtId="166" fontId="2" fillId="0" borderId="14" xfId="2" applyNumberFormat="1" applyFont="1" applyBorder="1" applyAlignment="1">
      <alignment horizontal="center" vertical="top" wrapText="1"/>
    </xf>
    <xf numFmtId="171" fontId="2" fillId="6" borderId="14" xfId="2" applyNumberFormat="1" applyFont="1" applyFill="1" applyBorder="1" applyAlignment="1">
      <alignment horizontal="center" vertical="top" wrapText="1"/>
    </xf>
    <xf numFmtId="0" fontId="2" fillId="7" borderId="14" xfId="0" applyFont="1" applyFill="1" applyBorder="1" applyAlignment="1">
      <alignment horizontal="center" vertical="top" wrapText="1"/>
    </xf>
    <xf numFmtId="0" fontId="2" fillId="0" borderId="14" xfId="0" applyFont="1" applyBorder="1"/>
    <xf numFmtId="166" fontId="2" fillId="0" borderId="14" xfId="2" applyNumberFormat="1" applyFont="1" applyBorder="1"/>
    <xf numFmtId="166" fontId="2" fillId="0" borderId="14" xfId="0" applyNumberFormat="1" applyFont="1" applyBorder="1"/>
    <xf numFmtId="166" fontId="2" fillId="6" borderId="14" xfId="2" applyNumberFormat="1" applyFont="1" applyFill="1" applyBorder="1"/>
    <xf numFmtId="166" fontId="2" fillId="7" borderId="14" xfId="2" applyNumberFormat="1" applyFont="1" applyFill="1" applyBorder="1"/>
    <xf numFmtId="166" fontId="2" fillId="0" borderId="0" xfId="2" applyNumberFormat="1" applyFont="1"/>
    <xf numFmtId="0" fontId="2" fillId="0" borderId="0" xfId="0" applyFont="1" applyAlignment="1"/>
    <xf numFmtId="0" fontId="12" fillId="0" borderId="0" xfId="0" applyFont="1" applyBorder="1" applyAlignment="1">
      <alignment horizontal="center" vertical="center"/>
    </xf>
    <xf numFmtId="0" fontId="7" fillId="0" borderId="0" xfId="0" applyFont="1" applyBorder="1" applyAlignment="1">
      <alignment horizontal="justify" vertical="center"/>
    </xf>
    <xf numFmtId="9" fontId="7" fillId="0" borderId="0" xfId="3" applyFont="1" applyBorder="1" applyAlignment="1">
      <alignment vertical="center" wrapText="1"/>
    </xf>
    <xf numFmtId="9" fontId="7" fillId="0" borderId="0" xfId="3" applyFont="1" applyBorder="1" applyAlignment="1">
      <alignment horizontal="justify" vertical="center"/>
    </xf>
    <xf numFmtId="3" fontId="7" fillId="0" borderId="0" xfId="0" applyNumberFormat="1" applyFont="1" applyBorder="1" applyAlignment="1">
      <alignment vertical="center"/>
    </xf>
    <xf numFmtId="9" fontId="7" fillId="0" borderId="0" xfId="3" applyFont="1" applyFill="1" applyBorder="1" applyAlignment="1">
      <alignment horizontal="right" vertical="top" wrapText="1"/>
    </xf>
    <xf numFmtId="170" fontId="10" fillId="0" borderId="0" xfId="2" quotePrefix="1" applyNumberFormat="1" applyFont="1" applyBorder="1" applyAlignment="1">
      <alignment horizontal="left"/>
    </xf>
    <xf numFmtId="166" fontId="7" fillId="0" borderId="0" xfId="0" applyNumberFormat="1" applyFont="1" applyAlignment="1">
      <alignment vertical="top" wrapText="1"/>
    </xf>
    <xf numFmtId="166" fontId="7" fillId="0" borderId="0" xfId="2" applyNumberFormat="1" applyFont="1" applyAlignment="1">
      <alignment vertical="top" wrapText="1"/>
    </xf>
    <xf numFmtId="9" fontId="7" fillId="0" borderId="0" xfId="3" applyFont="1" applyFill="1" applyBorder="1" applyAlignment="1">
      <alignment horizontal="justify" vertical="center"/>
    </xf>
    <xf numFmtId="0" fontId="2" fillId="0" borderId="0" xfId="0" applyFont="1" applyAlignment="1">
      <alignment horizontal="center" vertical="center"/>
    </xf>
    <xf numFmtId="165" fontId="7" fillId="0" borderId="0" xfId="3" applyNumberFormat="1" applyFont="1"/>
    <xf numFmtId="0" fontId="2" fillId="0" borderId="0" xfId="0" applyFont="1" applyBorder="1" applyAlignment="1">
      <alignment vertical="top"/>
    </xf>
    <xf numFmtId="0" fontId="2" fillId="0" borderId="0" xfId="0" applyFont="1" applyBorder="1"/>
    <xf numFmtId="165" fontId="10" fillId="0" borderId="0" xfId="3" applyNumberFormat="1" applyFont="1" applyBorder="1" applyAlignment="1">
      <alignment horizontal="center"/>
    </xf>
    <xf numFmtId="165" fontId="2" fillId="0" borderId="14" xfId="3" applyNumberFormat="1" applyFont="1" applyBorder="1"/>
    <xf numFmtId="3" fontId="2" fillId="0" borderId="0" xfId="0" applyNumberFormat="1" applyFont="1"/>
    <xf numFmtId="0" fontId="7" fillId="0" borderId="0" xfId="0" applyFont="1" applyBorder="1" applyAlignment="1">
      <alignment horizontal="left" wrapText="1"/>
    </xf>
    <xf numFmtId="0" fontId="2" fillId="0" borderId="0" xfId="0" applyFont="1" applyFill="1" applyBorder="1" applyAlignment="1">
      <alignment vertical="top" wrapText="1"/>
    </xf>
    <xf numFmtId="0" fontId="2" fillId="0" borderId="0"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xf numFmtId="3" fontId="2" fillId="0" borderId="0" xfId="0" applyNumberFormat="1" applyFont="1" applyFill="1" applyBorder="1" applyAlignment="1">
      <alignment vertical="center"/>
    </xf>
    <xf numFmtId="0" fontId="2" fillId="0" borderId="0" xfId="0" applyFont="1" applyFill="1" applyBorder="1" applyAlignment="1">
      <alignment vertical="center"/>
    </xf>
    <xf numFmtId="41" fontId="7" fillId="0" borderId="0" xfId="4" applyFont="1" applyFill="1" applyBorder="1" applyAlignment="1">
      <alignment horizontal="justify"/>
    </xf>
    <xf numFmtId="41" fontId="7" fillId="0" borderId="0" xfId="4" applyFont="1" applyBorder="1" applyAlignment="1">
      <alignment horizontal="justify"/>
    </xf>
    <xf numFmtId="165" fontId="10" fillId="0" borderId="0" xfId="3" applyNumberFormat="1" applyFont="1" applyBorder="1" applyAlignment="1">
      <alignment vertical="top"/>
    </xf>
    <xf numFmtId="0" fontId="2" fillId="0" borderId="2" xfId="0" applyFont="1" applyBorder="1"/>
    <xf numFmtId="166" fontId="2" fillId="0" borderId="2" xfId="2" applyNumberFormat="1" applyFont="1" applyBorder="1"/>
    <xf numFmtId="166" fontId="2" fillId="7" borderId="6" xfId="2" applyNumberFormat="1" applyFont="1" applyFill="1" applyBorder="1"/>
    <xf numFmtId="0" fontId="2" fillId="7" borderId="21" xfId="0" applyFont="1" applyFill="1" applyBorder="1" applyAlignment="1">
      <alignment horizontal="center" vertical="top" wrapText="1"/>
    </xf>
    <xf numFmtId="0" fontId="1" fillId="0" borderId="0" xfId="0" applyFont="1"/>
    <xf numFmtId="166" fontId="2" fillId="0" borderId="14" xfId="2" applyNumberFormat="1" applyFont="1" applyFill="1" applyBorder="1" applyAlignment="1">
      <alignment horizontal="center" vertical="top" wrapText="1"/>
    </xf>
    <xf numFmtId="3" fontId="7" fillId="0" borderId="0" xfId="0" applyNumberFormat="1" applyFont="1" applyBorder="1" applyAlignment="1">
      <alignment horizontal="justify"/>
    </xf>
    <xf numFmtId="3" fontId="7" fillId="0" borderId="0" xfId="0" applyNumberFormat="1" applyFont="1" applyFill="1" applyBorder="1" applyAlignment="1">
      <alignment horizontal="justify"/>
    </xf>
    <xf numFmtId="0" fontId="2" fillId="0" borderId="0" xfId="0" applyFont="1" applyBorder="1" applyAlignment="1">
      <alignment horizontal="right"/>
    </xf>
    <xf numFmtId="3" fontId="2" fillId="0" borderId="0" xfId="0" applyNumberFormat="1" applyFont="1" applyBorder="1" applyAlignment="1">
      <alignment horizontal="right"/>
    </xf>
    <xf numFmtId="3" fontId="2" fillId="0" borderId="0" xfId="0" applyNumberFormat="1" applyFont="1" applyFill="1" applyBorder="1" applyAlignment="1">
      <alignment horizontal="right"/>
    </xf>
    <xf numFmtId="3" fontId="2" fillId="0" borderId="0" xfId="0" applyNumberFormat="1" applyFont="1" applyAlignment="1">
      <alignment horizontal="right"/>
    </xf>
    <xf numFmtId="0" fontId="2" fillId="0" borderId="0" xfId="0" applyFont="1" applyAlignment="1">
      <alignment horizontal="right"/>
    </xf>
    <xf numFmtId="0" fontId="2" fillId="0" borderId="0" xfId="0" applyFont="1" applyBorder="1" applyAlignment="1">
      <alignment horizontal="left"/>
    </xf>
    <xf numFmtId="9" fontId="24" fillId="0" borderId="0" xfId="3" applyFont="1" applyFill="1" applyBorder="1" applyAlignment="1">
      <alignment vertical="center" wrapText="1"/>
    </xf>
    <xf numFmtId="0" fontId="7" fillId="8" borderId="0" xfId="0" applyFont="1" applyFill="1" applyBorder="1" applyAlignment="1">
      <alignment horizontal="justify" vertical="center"/>
    </xf>
    <xf numFmtId="0" fontId="7" fillId="8" borderId="0" xfId="0" applyFont="1" applyFill="1" applyBorder="1" applyAlignment="1">
      <alignment horizontal="justify"/>
    </xf>
    <xf numFmtId="0" fontId="16" fillId="8" borderId="0" xfId="0" applyFont="1" applyFill="1" applyBorder="1" applyAlignment="1">
      <alignment horizontal="center" vertical="center" wrapText="1"/>
    </xf>
    <xf numFmtId="14" fontId="7" fillId="8" borderId="0" xfId="0" applyNumberFormat="1" applyFont="1" applyFill="1" applyBorder="1" applyAlignment="1">
      <alignment horizontal="justify"/>
    </xf>
    <xf numFmtId="9" fontId="7" fillId="8" borderId="0" xfId="3" applyFont="1" applyFill="1" applyBorder="1" applyAlignment="1">
      <alignment vertical="center" wrapText="1"/>
    </xf>
    <xf numFmtId="9" fontId="7" fillId="8" borderId="0" xfId="3" applyFont="1" applyFill="1" applyBorder="1" applyAlignment="1">
      <alignment horizontal="justify" vertical="center"/>
    </xf>
    <xf numFmtId="3" fontId="7" fillId="8" borderId="0" xfId="0" applyNumberFormat="1" applyFont="1" applyFill="1" applyBorder="1" applyAlignment="1">
      <alignment horizontal="justify"/>
    </xf>
    <xf numFmtId="9" fontId="24" fillId="8" borderId="0" xfId="3" applyFont="1" applyFill="1" applyBorder="1" applyAlignment="1">
      <alignment vertical="center" wrapText="1"/>
    </xf>
    <xf numFmtId="166" fontId="7" fillId="8" borderId="0" xfId="0" applyNumberFormat="1" applyFont="1" applyFill="1" applyBorder="1" applyAlignment="1">
      <alignment horizontal="justify"/>
    </xf>
    <xf numFmtId="41" fontId="7" fillId="8" borderId="0" xfId="4" applyFont="1" applyFill="1" applyBorder="1" applyAlignment="1">
      <alignment horizontal="justify"/>
    </xf>
    <xf numFmtId="0" fontId="7" fillId="8" borderId="0" xfId="0" applyFont="1" applyFill="1" applyBorder="1" applyAlignment="1">
      <alignment horizontal="left" indent="1"/>
    </xf>
    <xf numFmtId="166" fontId="23" fillId="8" borderId="0" xfId="0" applyNumberFormat="1" applyFont="1" applyFill="1" applyBorder="1" applyAlignment="1">
      <alignment horizontal="justify"/>
    </xf>
    <xf numFmtId="9" fontId="7" fillId="8" borderId="0" xfId="3" applyFont="1" applyFill="1" applyBorder="1" applyAlignment="1">
      <alignment horizontal="center"/>
    </xf>
    <xf numFmtId="0" fontId="7" fillId="8" borderId="0" xfId="0" quotePrefix="1" applyFont="1" applyFill="1" applyBorder="1" applyAlignment="1">
      <alignment horizontal="left" vertical="top"/>
    </xf>
    <xf numFmtId="0" fontId="7" fillId="8" borderId="0" xfId="0" applyFont="1" applyFill="1" applyBorder="1" applyAlignment="1">
      <alignment vertical="top"/>
    </xf>
    <xf numFmtId="0" fontId="7" fillId="8" borderId="0" xfId="0" applyFont="1" applyFill="1" applyBorder="1" applyAlignment="1">
      <alignment vertical="top" wrapText="1"/>
    </xf>
    <xf numFmtId="0" fontId="7" fillId="8" borderId="0" xfId="0" applyFont="1" applyFill="1" applyBorder="1" applyAlignment="1">
      <alignment horizontal="justify" wrapText="1"/>
    </xf>
    <xf numFmtId="3" fontId="7" fillId="8" borderId="0" xfId="0" applyNumberFormat="1" applyFont="1" applyFill="1" applyBorder="1" applyAlignment="1"/>
    <xf numFmtId="3" fontId="7" fillId="8" borderId="0" xfId="0" applyNumberFormat="1" applyFont="1" applyFill="1" applyBorder="1" applyAlignment="1">
      <alignment vertical="center"/>
    </xf>
    <xf numFmtId="0" fontId="7" fillId="8" borderId="0" xfId="0" applyFont="1" applyFill="1" applyBorder="1" applyAlignment="1"/>
    <xf numFmtId="0" fontId="11" fillId="8" borderId="0" xfId="0" applyFont="1" applyFill="1" applyBorder="1" applyAlignment="1">
      <alignment horizontal="center"/>
    </xf>
    <xf numFmtId="0" fontId="7" fillId="8" borderId="0" xfId="0" applyFont="1" applyFill="1" applyBorder="1" applyAlignment="1">
      <alignment wrapText="1"/>
    </xf>
    <xf numFmtId="3" fontId="7" fillId="8" borderId="0" xfId="0" applyNumberFormat="1" applyFont="1" applyFill="1" applyBorder="1" applyAlignment="1" applyProtection="1"/>
    <xf numFmtId="174" fontId="26" fillId="8" borderId="0" xfId="6" applyFont="1" applyFill="1" applyAlignment="1">
      <alignment vertical="center" wrapText="1"/>
    </xf>
    <xf numFmtId="0" fontId="7" fillId="0" borderId="0" xfId="0" applyFont="1" applyAlignment="1">
      <alignment horizontal="center" wrapText="1"/>
    </xf>
    <xf numFmtId="174" fontId="10" fillId="8" borderId="0" xfId="6" applyFont="1" applyFill="1" applyAlignment="1">
      <alignment vertical="center" wrapText="1"/>
    </xf>
    <xf numFmtId="174" fontId="27" fillId="8" borderId="0" xfId="6" applyFont="1" applyFill="1" applyAlignment="1">
      <alignment vertical="center"/>
    </xf>
    <xf numFmtId="174" fontId="29" fillId="8" borderId="0" xfId="6" applyFont="1" applyFill="1" applyBorder="1" applyAlignment="1">
      <alignment horizontal="left" vertical="center"/>
    </xf>
    <xf numFmtId="0" fontId="7" fillId="3" borderId="0" xfId="0" applyFont="1" applyFill="1" applyBorder="1" applyAlignment="1"/>
    <xf numFmtId="0" fontId="31" fillId="8" borderId="0" xfId="0" applyFont="1" applyFill="1" applyBorder="1" applyAlignment="1">
      <alignment horizontal="left" vertical="center"/>
    </xf>
    <xf numFmtId="0" fontId="15" fillId="0" borderId="0" xfId="0" applyFont="1" applyFill="1" applyBorder="1" applyAlignment="1">
      <alignment horizontal="center"/>
    </xf>
    <xf numFmtId="0" fontId="4" fillId="3" borderId="0" xfId="0" quotePrefix="1" applyFont="1" applyFill="1" applyBorder="1" applyAlignment="1">
      <alignment horizontal="justify" vertical="center" wrapText="1"/>
    </xf>
    <xf numFmtId="37" fontId="11" fillId="8" borderId="0" xfId="7" applyFont="1" applyFill="1" applyBorder="1" applyAlignment="1">
      <alignment horizontal="center" vertical="center"/>
    </xf>
    <xf numFmtId="37" fontId="11" fillId="8" borderId="28" xfId="7" applyFont="1" applyFill="1" applyBorder="1" applyAlignment="1">
      <alignment horizontal="center" vertical="center"/>
    </xf>
    <xf numFmtId="0" fontId="11" fillId="3" borderId="0" xfId="0" applyFont="1" applyFill="1" applyAlignment="1">
      <alignment horizontal="center"/>
    </xf>
    <xf numFmtId="0" fontId="34" fillId="8" borderId="0" xfId="0" applyFont="1" applyFill="1" applyBorder="1" applyAlignment="1">
      <alignment horizontal="justify"/>
    </xf>
    <xf numFmtId="37" fontId="28" fillId="8" borderId="0" xfId="7" applyFont="1" applyFill="1" applyBorder="1" applyAlignment="1">
      <alignment horizontal="center" vertical="center"/>
    </xf>
    <xf numFmtId="0" fontId="4" fillId="3" borderId="0" xfId="0" quotePrefix="1" applyFont="1" applyFill="1" applyBorder="1" applyAlignment="1">
      <alignment horizontal="left" vertical="center" wrapText="1"/>
    </xf>
    <xf numFmtId="0" fontId="11" fillId="3" borderId="0" xfId="0" applyFont="1" applyFill="1" applyBorder="1" applyAlignment="1">
      <alignment vertical="top" wrapText="1"/>
    </xf>
    <xf numFmtId="0" fontId="14" fillId="0" borderId="0" xfId="0" applyFont="1" applyFill="1" applyBorder="1" applyAlignment="1">
      <alignment horizontal="justify" vertical="center" wrapText="1"/>
    </xf>
    <xf numFmtId="0" fontId="7" fillId="8" borderId="0" xfId="0" applyFont="1" applyFill="1"/>
    <xf numFmtId="0" fontId="0" fillId="8" borderId="0" xfId="0" applyFill="1"/>
    <xf numFmtId="0" fontId="11" fillId="8" borderId="0" xfId="0" applyFont="1" applyFill="1" applyBorder="1"/>
    <xf numFmtId="0" fontId="7" fillId="8" borderId="0" xfId="0" applyFont="1" applyFill="1" applyBorder="1"/>
    <xf numFmtId="0" fontId="11" fillId="8" borderId="0" xfId="0" applyFont="1" applyFill="1"/>
    <xf numFmtId="0" fontId="4" fillId="8" borderId="0" xfId="0" applyFont="1" applyFill="1" applyBorder="1" applyAlignment="1">
      <alignment horizontal="justify" vertical="center" wrapText="1"/>
    </xf>
    <xf numFmtId="0" fontId="4" fillId="8" borderId="0" xfId="0" applyFont="1" applyFill="1" applyBorder="1" applyAlignment="1">
      <alignment vertical="distributed" wrapText="1"/>
    </xf>
    <xf numFmtId="0" fontId="11" fillId="8" borderId="0" xfId="0" applyFont="1" applyFill="1" applyAlignment="1">
      <alignment vertical="distributed"/>
    </xf>
    <xf numFmtId="0" fontId="7" fillId="8" borderId="0" xfId="0" applyFont="1" applyFill="1" applyAlignment="1">
      <alignment vertical="distributed"/>
    </xf>
    <xf numFmtId="0" fontId="4" fillId="8" borderId="0" xfId="0" applyFont="1" applyFill="1" applyBorder="1" applyAlignment="1">
      <alignment vertical="top" wrapText="1"/>
    </xf>
    <xf numFmtId="0" fontId="11" fillId="8" borderId="0" xfId="0" applyFont="1" applyFill="1" applyBorder="1" applyAlignment="1">
      <alignment vertical="top" wrapText="1"/>
    </xf>
    <xf numFmtId="0" fontId="7" fillId="8" borderId="0" xfId="0" applyFont="1" applyFill="1" applyAlignment="1">
      <alignment vertical="top" wrapText="1"/>
    </xf>
    <xf numFmtId="0" fontId="4" fillId="8" borderId="0" xfId="0" quotePrefix="1" applyFont="1" applyFill="1" applyBorder="1" applyAlignment="1">
      <alignment horizontal="left" vertical="center" wrapText="1"/>
    </xf>
    <xf numFmtId="0" fontId="0" fillId="8" borderId="0" xfId="0" applyFill="1" applyBorder="1"/>
    <xf numFmtId="0" fontId="30" fillId="8" borderId="0" xfId="0" applyFont="1" applyFill="1" applyBorder="1" applyAlignment="1">
      <alignment vertical="center"/>
    </xf>
    <xf numFmtId="37" fontId="11" fillId="8" borderId="39" xfId="7" applyFont="1" applyFill="1" applyBorder="1" applyAlignment="1">
      <alignment horizontal="center" vertical="center"/>
    </xf>
    <xf numFmtId="0" fontId="7" fillId="8" borderId="0" xfId="0" applyFont="1" applyFill="1" applyAlignment="1">
      <alignment horizontal="center" wrapText="1"/>
    </xf>
    <xf numFmtId="0" fontId="15" fillId="8" borderId="0" xfId="0" applyFont="1" applyFill="1" applyAlignment="1">
      <alignment horizontal="center"/>
    </xf>
    <xf numFmtId="0" fontId="4" fillId="8" borderId="30" xfId="0" applyFont="1" applyFill="1" applyBorder="1" applyAlignment="1">
      <alignment horizontal="justify" vertical="center" wrapText="1"/>
    </xf>
    <xf numFmtId="0" fontId="16" fillId="8" borderId="0" xfId="0" applyFont="1" applyFill="1" applyBorder="1" applyAlignment="1">
      <alignment horizontal="center" vertical="top" wrapText="1"/>
    </xf>
    <xf numFmtId="168" fontId="16" fillId="8" borderId="0" xfId="0" applyNumberFormat="1" applyFont="1" applyFill="1" applyBorder="1" applyAlignment="1">
      <alignment horizontal="center" vertical="top" wrapText="1"/>
    </xf>
    <xf numFmtId="0" fontId="36" fillId="0" borderId="0" xfId="0" applyFont="1" applyFill="1" applyAlignment="1">
      <alignment vertical="center"/>
    </xf>
    <xf numFmtId="0" fontId="3" fillId="0" borderId="0" xfId="1" applyAlignment="1" applyProtection="1"/>
    <xf numFmtId="166" fontId="16" fillId="8" borderId="0" xfId="2" applyNumberFormat="1" applyFont="1" applyFill="1" applyBorder="1" applyAlignment="1">
      <alignment vertical="top" wrapText="1"/>
    </xf>
    <xf numFmtId="0" fontId="7" fillId="0" borderId="0" xfId="0" applyFont="1" applyFill="1" applyBorder="1" applyAlignment="1">
      <alignment vertical="top" wrapText="1"/>
    </xf>
    <xf numFmtId="9" fontId="7" fillId="0" borderId="0" xfId="3" applyFont="1" applyBorder="1"/>
    <xf numFmtId="0" fontId="10" fillId="8" borderId="0" xfId="0" applyFont="1" applyFill="1" applyBorder="1" applyAlignment="1">
      <alignment horizontal="justify"/>
    </xf>
    <xf numFmtId="3" fontId="2" fillId="0" borderId="14" xfId="0" applyNumberFormat="1" applyFont="1" applyBorder="1"/>
    <xf numFmtId="3" fontId="38" fillId="0" borderId="14" xfId="5" applyNumberFormat="1" applyFont="1" applyBorder="1"/>
    <xf numFmtId="3" fontId="38" fillId="0" borderId="14" xfId="5" applyNumberFormat="1" applyFont="1" applyFill="1" applyBorder="1"/>
    <xf numFmtId="3" fontId="38" fillId="9" borderId="14" xfId="5" applyNumberFormat="1" applyFont="1" applyFill="1" applyBorder="1"/>
    <xf numFmtId="0" fontId="2" fillId="0" borderId="0" xfId="0" applyFont="1" applyFill="1"/>
    <xf numFmtId="37" fontId="30" fillId="8" borderId="37" xfId="7" applyFont="1" applyFill="1" applyBorder="1" applyAlignment="1">
      <alignment horizontal="justify" vertical="center" wrapText="1"/>
    </xf>
    <xf numFmtId="37" fontId="30" fillId="8" borderId="33" xfId="7" applyFont="1" applyFill="1" applyBorder="1" applyAlignment="1">
      <alignment horizontal="justify" vertical="center" wrapText="1"/>
    </xf>
    <xf numFmtId="37" fontId="11" fillId="8" borderId="26" xfId="7" applyFont="1" applyFill="1" applyBorder="1" applyAlignment="1">
      <alignment horizontal="center" vertical="center"/>
    </xf>
    <xf numFmtId="0" fontId="12" fillId="0" borderId="0" xfId="0" applyFont="1" applyAlignment="1">
      <alignment horizontal="center"/>
    </xf>
    <xf numFmtId="0" fontId="7" fillId="0" borderId="0" xfId="0" applyFont="1" applyAlignment="1">
      <alignment horizontal="left" vertical="top" wrapText="1"/>
    </xf>
    <xf numFmtId="3" fontId="39" fillId="10" borderId="14" xfId="5" applyNumberFormat="1" applyFont="1" applyFill="1" applyBorder="1"/>
    <xf numFmtId="0" fontId="2" fillId="0" borderId="2" xfId="0" applyFont="1" applyBorder="1" applyAlignment="1">
      <alignment horizontal="center" vertical="top" wrapText="1"/>
    </xf>
    <xf numFmtId="0" fontId="2" fillId="7" borderId="6" xfId="0" applyFont="1" applyFill="1" applyBorder="1" applyAlignment="1">
      <alignment horizontal="center" vertical="top" wrapText="1"/>
    </xf>
    <xf numFmtId="3" fontId="2" fillId="0" borderId="0" xfId="0" applyNumberFormat="1" applyFont="1" applyFill="1"/>
    <xf numFmtId="3" fontId="38" fillId="0" borderId="0" xfId="5" applyNumberFormat="1" applyFont="1" applyFill="1" applyBorder="1"/>
    <xf numFmtId="3" fontId="39" fillId="0" borderId="0" xfId="5" applyNumberFormat="1" applyFont="1" applyFill="1" applyBorder="1"/>
    <xf numFmtId="17" fontId="33" fillId="8" borderId="41" xfId="0" quotePrefix="1" applyNumberFormat="1" applyFont="1" applyFill="1" applyBorder="1" applyAlignment="1">
      <alignment horizontal="left" vertical="center" indent="11"/>
    </xf>
    <xf numFmtId="0" fontId="31" fillId="8" borderId="28" xfId="0" applyFont="1" applyFill="1" applyBorder="1" applyAlignment="1">
      <alignment horizontal="left" vertical="center" indent="4"/>
    </xf>
    <xf numFmtId="0" fontId="1" fillId="8" borderId="0" xfId="1" applyFont="1" applyFill="1" applyBorder="1" applyAlignment="1" applyProtection="1">
      <alignment vertical="center"/>
    </xf>
    <xf numFmtId="0" fontId="1" fillId="3" borderId="0" xfId="1" applyFont="1" applyFill="1" applyBorder="1" applyAlignment="1" applyProtection="1">
      <alignment horizontal="justify" vertical="center" wrapText="1"/>
    </xf>
    <xf numFmtId="0" fontId="10" fillId="3" borderId="0" xfId="0" applyFont="1" applyFill="1" applyBorder="1" applyAlignment="1">
      <alignment horizontal="justify" vertical="center" wrapText="1"/>
    </xf>
    <xf numFmtId="0" fontId="33" fillId="8" borderId="0" xfId="0" applyFont="1" applyFill="1" applyBorder="1" applyAlignment="1">
      <alignment vertical="center"/>
    </xf>
    <xf numFmtId="0" fontId="30" fillId="3" borderId="0" xfId="0" applyFont="1" applyFill="1" applyBorder="1" applyAlignment="1">
      <alignment vertical="distributed" wrapText="1"/>
    </xf>
    <xf numFmtId="0" fontId="10" fillId="3" borderId="0" xfId="0" applyFont="1" applyFill="1" applyBorder="1" applyAlignment="1">
      <alignment vertical="distributed" wrapText="1"/>
    </xf>
    <xf numFmtId="0" fontId="28" fillId="8" borderId="33" xfId="0" applyFont="1" applyFill="1" applyBorder="1" applyAlignment="1">
      <alignment horizontal="center" vertical="center"/>
    </xf>
    <xf numFmtId="0" fontId="7" fillId="8" borderId="0" xfId="0" applyFont="1" applyFill="1" applyBorder="1" applyAlignment="1">
      <alignment vertical="center" wrapText="1"/>
    </xf>
    <xf numFmtId="0" fontId="28" fillId="8" borderId="38" xfId="0" applyFont="1" applyFill="1" applyBorder="1" applyAlignment="1">
      <alignment horizontal="center" vertical="center"/>
    </xf>
    <xf numFmtId="0" fontId="28" fillId="8" borderId="29" xfId="0" applyFont="1" applyFill="1" applyBorder="1" applyAlignment="1">
      <alignment horizontal="center" vertical="center"/>
    </xf>
    <xf numFmtId="41" fontId="37" fillId="11" borderId="45" xfId="4" applyFont="1" applyFill="1" applyBorder="1" applyAlignment="1" applyProtection="1">
      <alignment horizontal="center" vertical="center"/>
    </xf>
    <xf numFmtId="41" fontId="37" fillId="11" borderId="46" xfId="4" applyFont="1" applyFill="1" applyBorder="1" applyAlignment="1" applyProtection="1">
      <alignment horizontal="center" vertical="center"/>
    </xf>
    <xf numFmtId="41" fontId="37" fillId="11" borderId="19" xfId="4" applyFont="1" applyFill="1" applyBorder="1" applyAlignment="1" applyProtection="1">
      <alignment horizontal="center" vertical="center"/>
    </xf>
    <xf numFmtId="175" fontId="37" fillId="11" borderId="48" xfId="4" applyNumberFormat="1" applyFont="1" applyFill="1" applyBorder="1" applyAlignment="1" applyProtection="1">
      <alignment vertical="center"/>
    </xf>
    <xf numFmtId="175" fontId="37" fillId="11" borderId="49" xfId="4" applyNumberFormat="1" applyFont="1" applyFill="1" applyBorder="1" applyAlignment="1" applyProtection="1">
      <alignment vertical="center"/>
    </xf>
    <xf numFmtId="0" fontId="41" fillId="8" borderId="44" xfId="4" applyNumberFormat="1" applyFont="1" applyFill="1" applyBorder="1" applyAlignment="1" applyProtection="1">
      <alignment vertical="center"/>
    </xf>
    <xf numFmtId="41" fontId="41" fillId="8" borderId="44" xfId="4" applyFont="1" applyFill="1" applyBorder="1" applyAlignment="1" applyProtection="1">
      <alignment vertical="center"/>
    </xf>
    <xf numFmtId="41" fontId="41" fillId="8" borderId="31" xfId="4" applyFont="1" applyFill="1" applyBorder="1" applyAlignment="1" applyProtection="1">
      <alignment vertical="center"/>
    </xf>
    <xf numFmtId="41" fontId="41" fillId="8" borderId="29" xfId="4" applyFont="1" applyFill="1" applyBorder="1" applyAlignment="1" applyProtection="1">
      <alignment vertical="center"/>
    </xf>
    <xf numFmtId="41" fontId="41" fillId="8" borderId="0" xfId="4" applyFont="1" applyFill="1" applyBorder="1" applyAlignment="1" applyProtection="1">
      <alignment vertical="center"/>
    </xf>
    <xf numFmtId="0" fontId="41" fillId="8" borderId="47" xfId="4" applyNumberFormat="1" applyFont="1" applyFill="1" applyBorder="1" applyAlignment="1" applyProtection="1">
      <alignment vertical="center"/>
    </xf>
    <xf numFmtId="41" fontId="37" fillId="8" borderId="47" xfId="4" applyFont="1" applyFill="1" applyBorder="1" applyAlignment="1" applyProtection="1">
      <alignment vertical="center"/>
    </xf>
    <xf numFmtId="41" fontId="37" fillId="8" borderId="48" xfId="4" applyFont="1" applyFill="1" applyBorder="1" applyAlignment="1" applyProtection="1">
      <alignment vertical="center"/>
    </xf>
    <xf numFmtId="41" fontId="37" fillId="8" borderId="49" xfId="4" applyFont="1" applyFill="1" applyBorder="1" applyAlignment="1" applyProtection="1">
      <alignment vertical="center"/>
    </xf>
    <xf numFmtId="41" fontId="37" fillId="8" borderId="25" xfId="4" applyFont="1" applyFill="1" applyBorder="1" applyAlignment="1" applyProtection="1">
      <alignment vertical="center"/>
    </xf>
    <xf numFmtId="41" fontId="37" fillId="11" borderId="31" xfId="4" applyFont="1" applyFill="1" applyBorder="1" applyAlignment="1" applyProtection="1">
      <alignment horizontal="center" vertical="center"/>
    </xf>
    <xf numFmtId="41" fontId="37" fillId="11" borderId="29" xfId="4" applyFont="1" applyFill="1" applyBorder="1" applyAlignment="1" applyProtection="1">
      <alignment horizontal="center" vertical="center"/>
    </xf>
    <xf numFmtId="41" fontId="37" fillId="11" borderId="0" xfId="4" applyFont="1" applyFill="1" applyBorder="1" applyAlignment="1" applyProtection="1">
      <alignment horizontal="center" vertical="center"/>
    </xf>
    <xf numFmtId="175" fontId="37" fillId="11" borderId="25" xfId="4" applyNumberFormat="1" applyFont="1" applyFill="1" applyBorder="1" applyAlignment="1" applyProtection="1">
      <alignment vertical="center"/>
    </xf>
    <xf numFmtId="37" fontId="40" fillId="8" borderId="0" xfId="0" applyNumberFormat="1" applyFont="1" applyFill="1" applyAlignment="1" applyProtection="1">
      <alignment horizontal="center" vertical="center"/>
    </xf>
    <xf numFmtId="41" fontId="37" fillId="8" borderId="44" xfId="4" applyFont="1" applyFill="1" applyBorder="1" applyAlignment="1" applyProtection="1">
      <alignment vertical="center"/>
    </xf>
    <xf numFmtId="41" fontId="37" fillId="8" borderId="31" xfId="4" applyFont="1" applyFill="1" applyBorder="1" applyAlignment="1" applyProtection="1">
      <alignment vertical="center"/>
    </xf>
    <xf numFmtId="41" fontId="37" fillId="8" borderId="29" xfId="4" applyFont="1" applyFill="1" applyBorder="1" applyAlignment="1" applyProtection="1">
      <alignment vertical="center"/>
    </xf>
    <xf numFmtId="41" fontId="37" fillId="8" borderId="0" xfId="4" applyFont="1" applyFill="1" applyBorder="1" applyAlignment="1" applyProtection="1">
      <alignment vertical="center"/>
    </xf>
    <xf numFmtId="41" fontId="41" fillId="8" borderId="47" xfId="4" applyFont="1" applyFill="1" applyBorder="1" applyAlignment="1" applyProtection="1">
      <alignment vertical="center"/>
    </xf>
    <xf numFmtId="0" fontId="12" fillId="0" borderId="0" xfId="0" applyFont="1" applyFill="1" applyBorder="1" applyAlignment="1">
      <alignment horizontal="center"/>
    </xf>
    <xf numFmtId="0" fontId="7" fillId="0" borderId="0" xfId="0" applyFont="1" applyFill="1" applyBorder="1" applyAlignment="1">
      <alignment horizontal="left" indent="1"/>
    </xf>
    <xf numFmtId="0" fontId="37" fillId="8" borderId="47" xfId="4" applyNumberFormat="1" applyFont="1" applyFill="1" applyBorder="1" applyAlignment="1" applyProtection="1">
      <alignment vertical="center"/>
    </xf>
    <xf numFmtId="0" fontId="11" fillId="0" borderId="0" xfId="0" applyFont="1" applyFill="1" applyBorder="1" applyAlignment="1">
      <alignment horizontal="center"/>
    </xf>
    <xf numFmtId="0" fontId="12" fillId="8" borderId="0" xfId="0" applyFont="1" applyFill="1" applyBorder="1" applyAlignment="1">
      <alignment horizontal="center" vertical="center"/>
    </xf>
    <xf numFmtId="37" fontId="40" fillId="8" borderId="0" xfId="0" applyNumberFormat="1" applyFont="1" applyFill="1" applyBorder="1" applyAlignment="1" applyProtection="1">
      <alignment horizontal="center" vertical="center"/>
    </xf>
    <xf numFmtId="0" fontId="12" fillId="8" borderId="0" xfId="0" applyFont="1" applyFill="1" applyBorder="1" applyAlignment="1">
      <alignment horizontal="center"/>
    </xf>
    <xf numFmtId="9" fontId="11" fillId="8" borderId="0" xfId="3" applyFont="1" applyFill="1" applyBorder="1" applyAlignment="1">
      <alignment vertical="center" wrapText="1"/>
    </xf>
    <xf numFmtId="9" fontId="11" fillId="8" borderId="0" xfId="3" applyFont="1" applyFill="1" applyBorder="1" applyAlignment="1">
      <alignment horizontal="justify" vertical="center"/>
    </xf>
    <xf numFmtId="0" fontId="11" fillId="8" borderId="0" xfId="0" applyFont="1" applyFill="1" applyBorder="1" applyAlignment="1">
      <alignment horizontal="justify"/>
    </xf>
    <xf numFmtId="0" fontId="11" fillId="0" borderId="0" xfId="0" quotePrefix="1" applyFont="1" applyFill="1" applyBorder="1" applyAlignment="1">
      <alignment horizontal="center"/>
    </xf>
    <xf numFmtId="0" fontId="41" fillId="0" borderId="0" xfId="0" applyFont="1" applyFill="1" applyBorder="1" applyAlignment="1">
      <alignment horizontal="right" vertical="top" wrapText="1"/>
    </xf>
    <xf numFmtId="0" fontId="41" fillId="0" borderId="29" xfId="0" applyFont="1" applyFill="1" applyBorder="1" applyAlignment="1">
      <alignment horizontal="left" vertical="top" wrapText="1"/>
    </xf>
    <xf numFmtId="167" fontId="41" fillId="0" borderId="0" xfId="2" applyNumberFormat="1" applyFont="1" applyFill="1" applyBorder="1" applyAlignment="1">
      <alignment horizontal="justify" vertical="top" wrapText="1"/>
    </xf>
    <xf numFmtId="172" fontId="41" fillId="0" borderId="29" xfId="2" applyNumberFormat="1" applyFont="1" applyFill="1" applyBorder="1" applyAlignment="1">
      <alignment horizontal="center" vertical="top" wrapText="1"/>
    </xf>
    <xf numFmtId="169" fontId="41" fillId="0" borderId="0" xfId="2" applyNumberFormat="1" applyFont="1" applyFill="1" applyBorder="1" applyAlignment="1">
      <alignment horizontal="center" vertical="top" wrapText="1"/>
    </xf>
    <xf numFmtId="173" fontId="41" fillId="0" borderId="0" xfId="2" applyNumberFormat="1" applyFont="1" applyFill="1" applyBorder="1" applyAlignment="1">
      <alignment horizontal="center" vertical="top" wrapText="1"/>
    </xf>
    <xf numFmtId="9" fontId="7" fillId="0" borderId="0" xfId="3" applyFont="1" applyFill="1" applyBorder="1"/>
    <xf numFmtId="41" fontId="41" fillId="0" borderId="29" xfId="4" applyFont="1" applyFill="1" applyBorder="1" applyAlignment="1" applyProtection="1">
      <alignment vertical="center"/>
    </xf>
    <xf numFmtId="0" fontId="41" fillId="0" borderId="29" xfId="0" applyFont="1" applyFill="1" applyBorder="1" applyAlignment="1">
      <alignment horizontal="left" vertical="center" wrapText="1"/>
    </xf>
    <xf numFmtId="0" fontId="41" fillId="0" borderId="29" xfId="0" quotePrefix="1" applyFont="1" applyFill="1" applyBorder="1" applyAlignment="1">
      <alignment horizontal="left" vertical="top" wrapText="1"/>
    </xf>
    <xf numFmtId="0" fontId="41" fillId="0" borderId="25" xfId="0" applyFont="1" applyFill="1" applyBorder="1" applyAlignment="1">
      <alignment horizontal="right" vertical="top" wrapText="1"/>
    </xf>
    <xf numFmtId="173" fontId="41" fillId="0" borderId="25" xfId="2" applyNumberFormat="1" applyFont="1" applyFill="1" applyBorder="1" applyAlignment="1">
      <alignment horizontal="center" vertical="top" wrapText="1"/>
    </xf>
    <xf numFmtId="0" fontId="7" fillId="0" borderId="0" xfId="0" applyFont="1" applyBorder="1" applyAlignment="1">
      <alignment horizontal="right"/>
    </xf>
    <xf numFmtId="0" fontId="42" fillId="11" borderId="4" xfId="0" applyFont="1" applyFill="1" applyBorder="1"/>
    <xf numFmtId="166" fontId="42" fillId="11" borderId="4" xfId="2" applyNumberFormat="1" applyFont="1" applyFill="1" applyBorder="1" applyAlignment="1">
      <alignment horizontal="center"/>
    </xf>
    <xf numFmtId="9" fontId="42" fillId="11" borderId="4" xfId="3" applyFont="1" applyFill="1" applyBorder="1" applyAlignment="1">
      <alignment horizontal="center"/>
    </xf>
    <xf numFmtId="170" fontId="10" fillId="0" borderId="50" xfId="2" quotePrefix="1" applyNumberFormat="1" applyFont="1" applyBorder="1" applyAlignment="1">
      <alignment horizontal="left"/>
    </xf>
    <xf numFmtId="166" fontId="10" fillId="0" borderId="50" xfId="2" applyNumberFormat="1" applyFont="1" applyBorder="1"/>
    <xf numFmtId="165" fontId="10" fillId="0" borderId="50" xfId="3" applyNumberFormat="1" applyFont="1" applyBorder="1" applyAlignment="1">
      <alignment horizontal="center"/>
    </xf>
    <xf numFmtId="170" fontId="10" fillId="0" borderId="36" xfId="2" quotePrefix="1" applyNumberFormat="1" applyFont="1" applyBorder="1" applyAlignment="1">
      <alignment horizontal="left"/>
    </xf>
    <xf numFmtId="166" fontId="10" fillId="0" borderId="36" xfId="2" applyNumberFormat="1" applyFont="1" applyBorder="1"/>
    <xf numFmtId="165" fontId="10" fillId="0" borderId="36" xfId="3" applyNumberFormat="1" applyFont="1" applyBorder="1" applyAlignment="1">
      <alignment horizontal="center"/>
    </xf>
    <xf numFmtId="170" fontId="10" fillId="0" borderId="30" xfId="2" quotePrefix="1" applyNumberFormat="1" applyFont="1" applyBorder="1" applyAlignment="1">
      <alignment horizontal="left"/>
    </xf>
    <xf numFmtId="166" fontId="10" fillId="0" borderId="30" xfId="2" applyNumberFormat="1" applyFont="1" applyBorder="1"/>
    <xf numFmtId="165" fontId="10" fillId="0" borderId="30" xfId="3" applyNumberFormat="1" applyFont="1" applyBorder="1" applyAlignment="1">
      <alignment horizontal="center"/>
    </xf>
    <xf numFmtId="170" fontId="10" fillId="0" borderId="33" xfId="2" quotePrefix="1" applyNumberFormat="1" applyFont="1" applyBorder="1" applyAlignment="1">
      <alignment horizontal="left"/>
    </xf>
    <xf numFmtId="166" fontId="10" fillId="0" borderId="33" xfId="2" applyNumberFormat="1" applyFont="1" applyBorder="1"/>
    <xf numFmtId="165" fontId="10" fillId="0" borderId="33" xfId="3" applyNumberFormat="1" applyFont="1" applyBorder="1" applyAlignment="1">
      <alignment horizontal="center"/>
    </xf>
    <xf numFmtId="170" fontId="10" fillId="0" borderId="25" xfId="2" quotePrefix="1" applyNumberFormat="1" applyFont="1" applyBorder="1" applyAlignment="1">
      <alignment horizontal="left"/>
    </xf>
    <xf numFmtId="166" fontId="10" fillId="0" borderId="25" xfId="2" applyNumberFormat="1" applyFont="1" applyBorder="1"/>
    <xf numFmtId="165" fontId="10" fillId="0" borderId="25" xfId="3" applyNumberFormat="1" applyFont="1" applyBorder="1" applyAlignment="1">
      <alignment horizontal="center"/>
    </xf>
    <xf numFmtId="170" fontId="10" fillId="0" borderId="0" xfId="2" applyNumberFormat="1" applyFont="1" applyBorder="1"/>
    <xf numFmtId="170" fontId="10" fillId="0" borderId="25" xfId="2" applyNumberFormat="1" applyFont="1" applyBorder="1"/>
    <xf numFmtId="0" fontId="28" fillId="11" borderId="4" xfId="0" applyFont="1" applyFill="1" applyBorder="1"/>
    <xf numFmtId="0" fontId="28" fillId="11" borderId="4" xfId="0" applyFont="1" applyFill="1" applyBorder="1" applyAlignment="1">
      <alignment horizontal="center"/>
    </xf>
    <xf numFmtId="0" fontId="10" fillId="0" borderId="0" xfId="0" applyFont="1" applyBorder="1"/>
    <xf numFmtId="0" fontId="42" fillId="0" borderId="0" xfId="0" applyFont="1" applyFill="1" applyBorder="1"/>
    <xf numFmtId="166" fontId="43" fillId="0" borderId="0" xfId="0" applyNumberFormat="1" applyFont="1" applyFill="1" applyBorder="1"/>
    <xf numFmtId="166" fontId="42" fillId="0" borderId="0" xfId="0" applyNumberFormat="1" applyFont="1" applyBorder="1"/>
    <xf numFmtId="165" fontId="10" fillId="0" borderId="0" xfId="3" applyNumberFormat="1" applyFont="1" applyBorder="1"/>
    <xf numFmtId="0" fontId="42" fillId="0" borderId="25" xfId="0" applyFont="1" applyFill="1" applyBorder="1"/>
    <xf numFmtId="165" fontId="42" fillId="0" borderId="25" xfId="0" applyNumberFormat="1" applyFont="1" applyBorder="1"/>
    <xf numFmtId="0" fontId="42" fillId="11" borderId="4" xfId="0" applyFont="1" applyFill="1" applyBorder="1" applyAlignment="1">
      <alignment horizontal="center" vertical="center"/>
    </xf>
    <xf numFmtId="0" fontId="10" fillId="0" borderId="0" xfId="0" quotePrefix="1" applyFont="1" applyBorder="1" applyAlignment="1">
      <alignment horizontal="left"/>
    </xf>
    <xf numFmtId="0" fontId="42" fillId="0" borderId="0" xfId="0" applyFont="1" applyFill="1" applyBorder="1" applyAlignment="1">
      <alignment horizontal="left"/>
    </xf>
    <xf numFmtId="166" fontId="42" fillId="0" borderId="0" xfId="2" applyNumberFormat="1" applyFont="1" applyFill="1" applyBorder="1"/>
    <xf numFmtId="0" fontId="42" fillId="0" borderId="25" xfId="0" applyFont="1" applyFill="1" applyBorder="1" applyAlignment="1">
      <alignment horizontal="left"/>
    </xf>
    <xf numFmtId="9" fontId="42" fillId="0" borderId="25" xfId="3" applyFont="1" applyBorder="1"/>
    <xf numFmtId="9" fontId="10" fillId="0" borderId="0" xfId="3" quotePrefix="1" applyFont="1" applyBorder="1" applyAlignment="1">
      <alignment horizontal="right"/>
    </xf>
    <xf numFmtId="9" fontId="42" fillId="0" borderId="25" xfId="3" applyFont="1" applyFill="1" applyBorder="1" applyAlignment="1">
      <alignment horizontal="right"/>
    </xf>
    <xf numFmtId="165" fontId="10" fillId="0" borderId="0" xfId="3" quotePrefix="1" applyNumberFormat="1" applyFont="1" applyBorder="1" applyAlignment="1">
      <alignment horizontal="right"/>
    </xf>
    <xf numFmtId="165" fontId="10" fillId="0" borderId="0" xfId="3" applyNumberFormat="1" applyFont="1" applyBorder="1" applyAlignment="1">
      <alignment horizontal="right"/>
    </xf>
    <xf numFmtId="165" fontId="10" fillId="0" borderId="0" xfId="0" quotePrefix="1" applyNumberFormat="1" applyFont="1" applyBorder="1" applyAlignment="1">
      <alignment horizontal="left"/>
    </xf>
    <xf numFmtId="165" fontId="10" fillId="0" borderId="0" xfId="0" quotePrefix="1" applyNumberFormat="1" applyFont="1" applyBorder="1" applyAlignment="1">
      <alignment horizontal="right"/>
    </xf>
    <xf numFmtId="165" fontId="10" fillId="0" borderId="0" xfId="0" applyNumberFormat="1" applyFont="1" applyBorder="1" applyAlignment="1">
      <alignment horizontal="right"/>
    </xf>
    <xf numFmtId="41" fontId="37" fillId="11" borderId="45" xfId="4" applyFont="1" applyFill="1" applyBorder="1" applyAlignment="1" applyProtection="1">
      <alignment horizontal="center" vertical="center"/>
    </xf>
    <xf numFmtId="37" fontId="40" fillId="8" borderId="0" xfId="0" applyNumberFormat="1" applyFont="1" applyFill="1" applyBorder="1" applyAlignment="1" applyProtection="1">
      <alignment horizontal="center" vertical="center"/>
    </xf>
    <xf numFmtId="0" fontId="40" fillId="0" borderId="0" xfId="0" applyFont="1" applyBorder="1" applyAlignment="1">
      <alignment horizontal="center"/>
    </xf>
    <xf numFmtId="41" fontId="7" fillId="8" borderId="0" xfId="3" applyNumberFormat="1" applyFont="1" applyFill="1" applyBorder="1" applyAlignment="1">
      <alignment horizontal="justify" vertical="center"/>
    </xf>
    <xf numFmtId="41" fontId="7" fillId="8" borderId="0" xfId="0" applyNumberFormat="1" applyFont="1" applyFill="1" applyBorder="1"/>
    <xf numFmtId="170" fontId="10" fillId="0" borderId="0" xfId="2" quotePrefix="1" applyNumberFormat="1" applyFont="1" applyBorder="1" applyAlignment="1">
      <alignment horizontal="left" vertical="center"/>
    </xf>
    <xf numFmtId="167" fontId="41" fillId="0" borderId="25" xfId="2" applyNumberFormat="1" applyFont="1" applyFill="1" applyBorder="1" applyAlignment="1">
      <alignment horizontal="justify" vertical="top" wrapText="1"/>
    </xf>
    <xf numFmtId="169" fontId="41" fillId="0" borderId="25" xfId="2" applyNumberFormat="1" applyFont="1" applyFill="1" applyBorder="1" applyAlignment="1">
      <alignment horizontal="center" vertical="top" wrapText="1"/>
    </xf>
    <xf numFmtId="0" fontId="41" fillId="0" borderId="49" xfId="0" quotePrefix="1" applyFont="1" applyFill="1" applyBorder="1" applyAlignment="1">
      <alignment horizontal="left" vertical="top" wrapText="1"/>
    </xf>
    <xf numFmtId="172" fontId="41" fillId="0" borderId="49" xfId="2" applyNumberFormat="1" applyFont="1" applyFill="1" applyBorder="1" applyAlignment="1">
      <alignment horizontal="center" vertical="top" wrapText="1"/>
    </xf>
    <xf numFmtId="174" fontId="26" fillId="8" borderId="0" xfId="6" applyFont="1" applyFill="1" applyAlignment="1">
      <alignment horizontal="center" vertical="center" wrapText="1"/>
    </xf>
    <xf numFmtId="0" fontId="12" fillId="0" borderId="0" xfId="0" applyFont="1" applyAlignment="1">
      <alignment horizontal="center"/>
    </xf>
    <xf numFmtId="37" fontId="11" fillId="8" borderId="27" xfId="7" applyFont="1" applyFill="1" applyBorder="1" applyAlignment="1">
      <alignment horizontal="center" vertical="center"/>
    </xf>
    <xf numFmtId="37" fontId="11" fillId="8" borderId="26" xfId="7" applyFont="1" applyFill="1" applyBorder="1" applyAlignment="1">
      <alignment horizontal="center" vertical="center"/>
    </xf>
    <xf numFmtId="165" fontId="13" fillId="0" borderId="0" xfId="1" applyNumberFormat="1" applyFont="1" applyFill="1" applyBorder="1" applyAlignment="1" applyProtection="1">
      <alignment horizontal="center" vertical="center"/>
    </xf>
    <xf numFmtId="0" fontId="28" fillId="8" borderId="32" xfId="0" applyFont="1" applyFill="1" applyBorder="1" applyAlignment="1">
      <alignment horizontal="center" vertical="center"/>
    </xf>
    <xf numFmtId="0" fontId="28" fillId="8" borderId="29" xfId="0" applyFont="1" applyFill="1" applyBorder="1" applyAlignment="1">
      <alignment horizontal="center" vertical="center"/>
    </xf>
    <xf numFmtId="0" fontId="28" fillId="8" borderId="34" xfId="0" applyFont="1" applyFill="1" applyBorder="1" applyAlignment="1">
      <alignment horizontal="center" vertical="center"/>
    </xf>
    <xf numFmtId="37" fontId="30" fillId="8" borderId="37" xfId="7" applyFont="1" applyFill="1" applyBorder="1" applyAlignment="1">
      <alignment horizontal="justify" vertical="center" wrapText="1"/>
    </xf>
    <xf numFmtId="37" fontId="30" fillId="8" borderId="33" xfId="7" applyFont="1" applyFill="1" applyBorder="1" applyAlignment="1">
      <alignment horizontal="justify" vertical="center" wrapText="1"/>
    </xf>
    <xf numFmtId="37" fontId="30" fillId="8" borderId="0" xfId="7" applyFont="1" applyFill="1" applyBorder="1" applyAlignment="1">
      <alignment horizontal="justify" vertical="center" wrapText="1"/>
    </xf>
    <xf numFmtId="37" fontId="30" fillId="8" borderId="31" xfId="7" applyFont="1" applyFill="1" applyBorder="1" applyAlignment="1">
      <alignment horizontal="justify" vertical="center" wrapText="1"/>
    </xf>
    <xf numFmtId="0" fontId="12" fillId="8" borderId="0" xfId="0" applyFont="1" applyFill="1" applyAlignment="1">
      <alignment horizontal="center"/>
    </xf>
    <xf numFmtId="37" fontId="30" fillId="8" borderId="35" xfId="7" applyFont="1" applyFill="1" applyBorder="1" applyAlignment="1">
      <alignment horizontal="justify" vertical="center" wrapText="1"/>
    </xf>
    <xf numFmtId="37" fontId="30" fillId="8" borderId="36" xfId="7" applyFont="1" applyFill="1" applyBorder="1" applyAlignment="1">
      <alignment horizontal="justify" vertical="center" wrapText="1"/>
    </xf>
    <xf numFmtId="165" fontId="3" fillId="0" borderId="0" xfId="1" applyNumberFormat="1" applyFill="1" applyBorder="1" applyAlignment="1" applyProtection="1">
      <alignment horizontal="center" vertical="center"/>
    </xf>
    <xf numFmtId="37" fontId="40" fillId="8" borderId="0" xfId="0" applyNumberFormat="1" applyFont="1" applyFill="1" applyAlignment="1" applyProtection="1">
      <alignment horizontal="center" vertical="center"/>
    </xf>
    <xf numFmtId="41" fontId="37" fillId="11" borderId="42" xfId="4" applyFont="1" applyFill="1" applyBorder="1" applyAlignment="1" applyProtection="1">
      <alignment horizontal="center" vertical="center"/>
    </xf>
    <xf numFmtId="41" fontId="37" fillId="11" borderId="44" xfId="4" applyFont="1" applyFill="1" applyBorder="1" applyAlignment="1" applyProtection="1">
      <alignment horizontal="center" vertical="center"/>
    </xf>
    <xf numFmtId="41" fontId="37" fillId="11" borderId="47" xfId="4" applyFont="1" applyFill="1" applyBorder="1" applyAlignment="1" applyProtection="1">
      <alignment horizontal="center" vertical="center"/>
    </xf>
    <xf numFmtId="41" fontId="37" fillId="11" borderId="42" xfId="4" applyFont="1" applyFill="1" applyBorder="1" applyAlignment="1" applyProtection="1">
      <alignment horizontal="left" vertical="center" wrapText="1"/>
    </xf>
    <xf numFmtId="41" fontId="37" fillId="11" borderId="44" xfId="4" applyFont="1" applyFill="1" applyBorder="1" applyAlignment="1" applyProtection="1">
      <alignment horizontal="left" vertical="center" wrapText="1"/>
    </xf>
    <xf numFmtId="41" fontId="37" fillId="11" borderId="47" xfId="4" applyFont="1" applyFill="1" applyBorder="1" applyAlignment="1" applyProtection="1">
      <alignment horizontal="left" vertical="center" wrapText="1"/>
    </xf>
    <xf numFmtId="41" fontId="37" fillId="11" borderId="43" xfId="4" applyFont="1" applyFill="1" applyBorder="1" applyAlignment="1" applyProtection="1">
      <alignment horizontal="center" vertical="center" wrapText="1"/>
    </xf>
    <xf numFmtId="41" fontId="37" fillId="11" borderId="4" xfId="4" applyFont="1" applyFill="1" applyBorder="1" applyAlignment="1" applyProtection="1">
      <alignment horizontal="center" vertical="center" wrapText="1"/>
    </xf>
    <xf numFmtId="41" fontId="37" fillId="11" borderId="42" xfId="4" applyFont="1" applyFill="1" applyBorder="1" applyAlignment="1" applyProtection="1">
      <alignment horizontal="left" vertical="center"/>
    </xf>
    <xf numFmtId="41" fontId="37" fillId="11" borderId="44" xfId="4" applyFont="1" applyFill="1" applyBorder="1" applyAlignment="1" applyProtection="1">
      <alignment horizontal="left" vertical="center"/>
    </xf>
    <xf numFmtId="41" fontId="37" fillId="11" borderId="47" xfId="4" applyFont="1" applyFill="1" applyBorder="1" applyAlignment="1" applyProtection="1">
      <alignment horizontal="left" vertical="center"/>
    </xf>
    <xf numFmtId="41" fontId="37" fillId="11" borderId="40" xfId="4" applyFont="1" applyFill="1" applyBorder="1" applyAlignment="1" applyProtection="1">
      <alignment horizontal="center" vertical="center" wrapText="1"/>
    </xf>
    <xf numFmtId="41" fontId="37" fillId="11" borderId="45" xfId="4" applyFont="1" applyFill="1" applyBorder="1" applyAlignment="1" applyProtection="1">
      <alignment horizontal="center" vertical="center"/>
    </xf>
    <xf numFmtId="41" fontId="37" fillId="11" borderId="48" xfId="4" applyFont="1" applyFill="1" applyBorder="1" applyAlignment="1" applyProtection="1">
      <alignment horizontal="center" vertical="center"/>
    </xf>
    <xf numFmtId="41" fontId="37" fillId="11" borderId="19" xfId="4" applyFont="1" applyFill="1" applyBorder="1" applyAlignment="1" applyProtection="1">
      <alignment horizontal="center" vertical="center"/>
    </xf>
    <xf numFmtId="41" fontId="37" fillId="11" borderId="25" xfId="4" applyFont="1" applyFill="1" applyBorder="1" applyAlignment="1" applyProtection="1">
      <alignment horizontal="center" vertical="center"/>
    </xf>
    <xf numFmtId="37" fontId="37" fillId="0" borderId="0" xfId="0" applyNumberFormat="1" applyFont="1" applyFill="1" applyBorder="1" applyAlignment="1" applyProtection="1">
      <alignment horizontal="center" vertical="center" wrapText="1"/>
    </xf>
    <xf numFmtId="17" fontId="7" fillId="0" borderId="0" xfId="0" applyNumberFormat="1" applyFont="1" applyFill="1" applyBorder="1" applyAlignment="1">
      <alignment horizontal="center"/>
    </xf>
    <xf numFmtId="0" fontId="7" fillId="0" borderId="0" xfId="0" applyFont="1" applyFill="1" applyBorder="1" applyAlignment="1">
      <alignment horizontal="center"/>
    </xf>
    <xf numFmtId="0" fontId="19" fillId="2" borderId="14" xfId="0" quotePrefix="1" applyFont="1" applyFill="1" applyBorder="1" applyAlignment="1">
      <alignment horizontal="center"/>
    </xf>
    <xf numFmtId="0" fontId="19" fillId="2" borderId="14" xfId="0" applyFont="1" applyFill="1" applyBorder="1" applyAlignment="1">
      <alignment horizontal="center"/>
    </xf>
    <xf numFmtId="165" fontId="3" fillId="2" borderId="3" xfId="1" applyNumberFormat="1" applyFill="1" applyBorder="1" applyAlignment="1" applyProtection="1">
      <alignment horizontal="center" vertical="center"/>
    </xf>
    <xf numFmtId="165" fontId="3" fillId="2" borderId="5" xfId="1" applyNumberFormat="1" applyFill="1" applyBorder="1" applyAlignment="1" applyProtection="1">
      <alignment horizontal="center" vertical="center"/>
    </xf>
    <xf numFmtId="17" fontId="7" fillId="8" borderId="0" xfId="0" applyNumberFormat="1" applyFont="1" applyFill="1" applyBorder="1" applyAlignment="1">
      <alignment horizontal="center"/>
    </xf>
    <xf numFmtId="0" fontId="7" fillId="8" borderId="0" xfId="0" applyFont="1" applyFill="1" applyBorder="1" applyAlignment="1">
      <alignment horizontal="left" vertical="top"/>
    </xf>
    <xf numFmtId="37" fontId="40" fillId="8" borderId="0" xfId="0" applyNumberFormat="1" applyFont="1" applyFill="1" applyBorder="1" applyAlignment="1" applyProtection="1">
      <alignment horizontal="center" vertical="center"/>
    </xf>
    <xf numFmtId="0" fontId="40" fillId="0" borderId="0" xfId="0" applyFont="1" applyBorder="1" applyAlignment="1">
      <alignment horizontal="center"/>
    </xf>
    <xf numFmtId="0" fontId="7" fillId="0" borderId="0" xfId="0" applyFont="1" applyFill="1" applyBorder="1" applyAlignment="1">
      <alignment horizontal="left" vertical="top" wrapText="1"/>
    </xf>
    <xf numFmtId="0" fontId="7" fillId="0" borderId="0" xfId="0" applyFont="1" applyAlignment="1">
      <alignment horizontal="left" vertical="top" wrapText="1"/>
    </xf>
    <xf numFmtId="0" fontId="40" fillId="0" borderId="0" xfId="0" quotePrefix="1" applyFont="1" applyFill="1" applyBorder="1" applyAlignment="1">
      <alignment horizontal="center"/>
    </xf>
    <xf numFmtId="165" fontId="37" fillId="11" borderId="19" xfId="3" applyNumberFormat="1" applyFont="1" applyFill="1" applyBorder="1" applyAlignment="1">
      <alignment horizontal="center" vertical="center"/>
    </xf>
    <xf numFmtId="165" fontId="37" fillId="11" borderId="0" xfId="3" applyNumberFormat="1" applyFont="1" applyFill="1" applyBorder="1" applyAlignment="1">
      <alignment horizontal="center" vertical="center"/>
    </xf>
    <xf numFmtId="165" fontId="37" fillId="11" borderId="25" xfId="3" applyNumberFormat="1" applyFont="1" applyFill="1" applyBorder="1" applyAlignment="1">
      <alignment horizontal="center" vertical="center"/>
    </xf>
    <xf numFmtId="165" fontId="37" fillId="11" borderId="46" xfId="3" applyNumberFormat="1" applyFont="1" applyFill="1" applyBorder="1" applyAlignment="1">
      <alignment horizontal="center" vertical="center"/>
    </xf>
    <xf numFmtId="165" fontId="37" fillId="11" borderId="29" xfId="3" applyNumberFormat="1" applyFont="1" applyFill="1" applyBorder="1" applyAlignment="1">
      <alignment horizontal="center" vertical="center"/>
    </xf>
    <xf numFmtId="165" fontId="37" fillId="11" borderId="49" xfId="3" applyNumberFormat="1" applyFont="1" applyFill="1" applyBorder="1" applyAlignment="1">
      <alignment horizontal="center" vertical="center"/>
    </xf>
    <xf numFmtId="0" fontId="37" fillId="11" borderId="19" xfId="0" quotePrefix="1" applyFont="1" applyFill="1" applyBorder="1" applyAlignment="1">
      <alignment horizontal="center" vertical="center" wrapText="1"/>
    </xf>
    <xf numFmtId="0" fontId="37" fillId="11" borderId="46" xfId="0" quotePrefix="1" applyFont="1" applyFill="1" applyBorder="1" applyAlignment="1">
      <alignment horizontal="center" vertical="center" wrapText="1"/>
    </xf>
    <xf numFmtId="0" fontId="37" fillId="11" borderId="25" xfId="0" quotePrefix="1" applyFont="1" applyFill="1" applyBorder="1" applyAlignment="1">
      <alignment horizontal="center" vertical="center" wrapText="1"/>
    </xf>
    <xf numFmtId="0" fontId="37" fillId="11" borderId="49" xfId="0" quotePrefix="1" applyFont="1" applyFill="1" applyBorder="1" applyAlignment="1">
      <alignment horizontal="center" vertical="center" wrapText="1"/>
    </xf>
    <xf numFmtId="0" fontId="37" fillId="11" borderId="25" xfId="0" quotePrefix="1" applyFont="1" applyFill="1" applyBorder="1" applyAlignment="1">
      <alignment horizontal="center" vertical="top" wrapText="1"/>
    </xf>
    <xf numFmtId="0" fontId="37" fillId="11" borderId="0" xfId="0" applyFont="1" applyFill="1" applyBorder="1" applyAlignment="1">
      <alignment horizontal="justify" vertical="center" wrapText="1"/>
    </xf>
    <xf numFmtId="0" fontId="37" fillId="11" borderId="25" xfId="0" applyFont="1" applyFill="1" applyBorder="1" applyAlignment="1">
      <alignment horizontal="justify" vertical="center" wrapText="1"/>
    </xf>
    <xf numFmtId="0" fontId="37" fillId="11" borderId="29" xfId="0" applyFont="1" applyFill="1" applyBorder="1" applyAlignment="1">
      <alignment horizontal="center" vertical="center" wrapText="1"/>
    </xf>
    <xf numFmtId="0" fontId="37" fillId="11" borderId="49" xfId="0" applyFont="1" applyFill="1" applyBorder="1" applyAlignment="1">
      <alignment horizontal="center" vertical="center" wrapText="1"/>
    </xf>
    <xf numFmtId="0" fontId="37" fillId="11" borderId="0" xfId="0" applyFont="1" applyFill="1" applyBorder="1" applyAlignment="1">
      <alignment horizontal="center" vertical="center" wrapText="1"/>
    </xf>
    <xf numFmtId="0" fontId="37" fillId="11" borderId="25" xfId="0" applyFont="1" applyFill="1" applyBorder="1" applyAlignment="1">
      <alignment horizontal="center" vertical="center" wrapText="1"/>
    </xf>
    <xf numFmtId="170" fontId="10" fillId="0" borderId="30" xfId="2" quotePrefix="1" applyNumberFormat="1" applyFont="1" applyBorder="1" applyAlignment="1">
      <alignment horizontal="left" vertical="center"/>
    </xf>
    <xf numFmtId="170" fontId="10" fillId="0" borderId="0" xfId="2" quotePrefix="1" applyNumberFormat="1" applyFont="1" applyBorder="1" applyAlignment="1">
      <alignment horizontal="left" vertical="center"/>
    </xf>
    <xf numFmtId="170" fontId="10" fillId="0" borderId="33" xfId="2" quotePrefix="1" applyNumberFormat="1" applyFont="1" applyBorder="1" applyAlignment="1">
      <alignment horizontal="left" vertical="center"/>
    </xf>
    <xf numFmtId="170" fontId="10" fillId="0" borderId="25" xfId="2" quotePrefix="1" applyNumberFormat="1" applyFont="1" applyBorder="1" applyAlignment="1">
      <alignment horizontal="left" vertical="center"/>
    </xf>
    <xf numFmtId="165" fontId="3" fillId="8" borderId="0" xfId="1" applyNumberFormat="1" applyFill="1" applyBorder="1" applyAlignment="1" applyProtection="1">
      <alignment horizontal="center" vertical="center"/>
    </xf>
    <xf numFmtId="165" fontId="20" fillId="0" borderId="0" xfId="1" applyNumberFormat="1" applyFont="1" applyFill="1" applyBorder="1" applyAlignment="1" applyProtection="1">
      <alignment horizontal="center" vertical="center"/>
    </xf>
    <xf numFmtId="0" fontId="40" fillId="0" borderId="0" xfId="0" quotePrefix="1" applyFont="1" applyBorder="1" applyAlignment="1">
      <alignment horizontal="center" wrapText="1"/>
    </xf>
    <xf numFmtId="0" fontId="8" fillId="5" borderId="23" xfId="0" applyFont="1" applyFill="1" applyBorder="1" applyAlignment="1">
      <alignment horizontal="center"/>
    </xf>
    <xf numFmtId="0" fontId="8" fillId="5" borderId="18" xfId="0" applyFont="1" applyFill="1" applyBorder="1" applyAlignment="1">
      <alignment horizontal="center"/>
    </xf>
    <xf numFmtId="0" fontId="8" fillId="5" borderId="16" xfId="0" applyFont="1" applyFill="1" applyBorder="1" applyAlignment="1">
      <alignment horizontal="center"/>
    </xf>
    <xf numFmtId="0" fontId="8" fillId="5" borderId="9" xfId="0" applyFont="1" applyFill="1" applyBorder="1" applyAlignment="1">
      <alignment horizontal="center"/>
    </xf>
    <xf numFmtId="0" fontId="8" fillId="5" borderId="10" xfId="0" applyFont="1" applyFill="1" applyBorder="1" applyAlignment="1">
      <alignment horizontal="center"/>
    </xf>
  </cellXfs>
  <cellStyles count="8">
    <cellStyle name="Hipervínculo" xfId="1" builtinId="8"/>
    <cellStyle name="Millares" xfId="2" builtinId="3"/>
    <cellStyle name="Millares [0]" xfId="4" builtinId="6"/>
    <cellStyle name="Normal" xfId="0" builtinId="0"/>
    <cellStyle name="Normal 3" xfId="5"/>
    <cellStyle name="Normal_Cartera dic 2000" xfId="7"/>
    <cellStyle name="Normal_Licencias dic 1996" xfId="6"/>
    <cellStyle name="Porcentaje" xfId="3" builtinId="5"/>
  </cellStyles>
  <dxfs count="20">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09CB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F81BD"/>
      <color rgb="FF309C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5.xml"/><Relationship Id="rId39" Type="http://schemas.openxmlformats.org/officeDocument/2006/relationships/externalLink" Target="externalLinks/externalLink3.xml"/><Relationship Id="rId21" Type="http://schemas.openxmlformats.org/officeDocument/2006/relationships/worksheet" Target="worksheets/sheet20.xml"/><Relationship Id="rId34" Type="http://schemas.openxmlformats.org/officeDocument/2006/relationships/worksheet" Target="worksheets/sheet33.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3.xml"/><Relationship Id="rId32" Type="http://schemas.openxmlformats.org/officeDocument/2006/relationships/worksheet" Target="worksheets/sheet31.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2.xml"/><Relationship Id="rId28" Type="http://schemas.openxmlformats.org/officeDocument/2006/relationships/worksheet" Target="worksheets/sheet27.xml"/><Relationship Id="rId36" Type="http://schemas.openxmlformats.org/officeDocument/2006/relationships/worksheet" Target="worksheets/sheet35.xml"/><Relationship Id="rId10" Type="http://schemas.openxmlformats.org/officeDocument/2006/relationships/worksheet" Target="worksheets/sheet10.xml"/><Relationship Id="rId19" Type="http://schemas.openxmlformats.org/officeDocument/2006/relationships/chartsheet" Target="chartsheets/sheet1.xml"/><Relationship Id="rId31" Type="http://schemas.openxmlformats.org/officeDocument/2006/relationships/worksheet" Target="worksheets/sheet30.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worksheet" Target="worksheets/sheet34.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4.xml"/><Relationship Id="rId33" Type="http://schemas.openxmlformats.org/officeDocument/2006/relationships/worksheet" Target="worksheets/sheet32.xml"/><Relationship Id="rId38" Type="http://schemas.openxmlformats.org/officeDocument/2006/relationships/externalLink" Target="externalLinks/externalLink2.xml"/><Relationship Id="rId46" Type="http://schemas.openxmlformats.org/officeDocument/2006/relationships/customXml" Target="../customXml/item2.xml"/><Relationship Id="rId20" Type="http://schemas.openxmlformats.org/officeDocument/2006/relationships/worksheet" Target="worksheets/sheet19.xml"/><Relationship Id="rId41"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1163610963585563"/>
          <c:y val="0.14768185794957417"/>
          <c:w val="0.77897961068650401"/>
          <c:h val="0.76534510458920324"/>
        </c:manualLayout>
      </c:layout>
      <c:barChart>
        <c:barDir val="col"/>
        <c:grouping val="percentStacked"/>
        <c:varyColors val="0"/>
        <c:ser>
          <c:idx val="0"/>
          <c:order val="0"/>
          <c:tx>
            <c:strRef>
              <c:f>'Gráfico Casos por Año GES'!$H$40</c:f>
              <c:strCache>
                <c:ptCount val="1"/>
                <c:pt idx="0">
                  <c:v>FONASA</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GES'!$H$41:$H$46</c:f>
              <c:numCache>
                <c:formatCode>0.0%</c:formatCode>
                <c:ptCount val="6"/>
                <c:pt idx="0">
                  <c:v>0.95853547915793913</c:v>
                </c:pt>
                <c:pt idx="1">
                  <c:v>0.93679968374442435</c:v>
                </c:pt>
                <c:pt idx="2">
                  <c:v>0.95439366330047803</c:v>
                </c:pt>
                <c:pt idx="3">
                  <c:v>0.94255579621433283</c:v>
                </c:pt>
                <c:pt idx="4">
                  <c:v>0.94529994309253507</c:v>
                </c:pt>
                <c:pt idx="5">
                  <c:v>0.94993926927922456</c:v>
                </c:pt>
              </c:numCache>
            </c:numRef>
          </c:val>
          <c:extLst>
            <c:ext xmlns:c16="http://schemas.microsoft.com/office/drawing/2014/chart" uri="{C3380CC4-5D6E-409C-BE32-E72D297353CC}">
              <c16:uniqueId val="{00000000-5028-41EE-ADC9-355518D61095}"/>
            </c:ext>
          </c:extLst>
        </c:ser>
        <c:ser>
          <c:idx val="1"/>
          <c:order val="1"/>
          <c:tx>
            <c:strRef>
              <c:f>'Gráfico Casos por Año GES'!$I$40</c:f>
              <c:strCache>
                <c:ptCount val="1"/>
                <c:pt idx="0">
                  <c:v>ISAPRE</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GES'!$I$41:$I$46</c:f>
              <c:numCache>
                <c:formatCode>0.0%</c:formatCode>
                <c:ptCount val="6"/>
                <c:pt idx="0">
                  <c:v>4.1464520842060905E-2</c:v>
                </c:pt>
                <c:pt idx="1">
                  <c:v>6.3200316255575664E-2</c:v>
                </c:pt>
                <c:pt idx="2">
                  <c:v>4.5606336699522E-2</c:v>
                </c:pt>
                <c:pt idx="3">
                  <c:v>5.7444203785667197E-2</c:v>
                </c:pt>
                <c:pt idx="4">
                  <c:v>5.4700056907464968E-2</c:v>
                </c:pt>
                <c:pt idx="5">
                  <c:v>5.0060730720775486E-2</c:v>
                </c:pt>
              </c:numCache>
            </c:numRef>
          </c:val>
          <c:extLst>
            <c:ext xmlns:c16="http://schemas.microsoft.com/office/drawing/2014/chart" uri="{C3380CC4-5D6E-409C-BE32-E72D297353CC}">
              <c16:uniqueId val="{00000001-5028-41EE-ADC9-355518D61095}"/>
            </c:ext>
          </c:extLst>
        </c:ser>
        <c:dLbls>
          <c:showLegendKey val="0"/>
          <c:showVal val="0"/>
          <c:showCatName val="0"/>
          <c:showSerName val="0"/>
          <c:showPercent val="0"/>
          <c:showBubbleSize val="0"/>
        </c:dLbls>
        <c:gapWidth val="150"/>
        <c:overlap val="100"/>
        <c:axId val="275153184"/>
        <c:axId val="275155424"/>
      </c:barChart>
      <c:catAx>
        <c:axId val="275153184"/>
        <c:scaling>
          <c:orientation val="minMax"/>
        </c:scaling>
        <c:delete val="0"/>
        <c:axPos val="b"/>
        <c:numFmt formatCode="General" sourceLinked="0"/>
        <c:majorTickMark val="out"/>
        <c:minorTickMark val="none"/>
        <c:tickLblPos val="nextTo"/>
        <c:txPr>
          <a:bodyPr/>
          <a:lstStyle/>
          <a:p>
            <a:pPr>
              <a:defRPr>
                <a:latin typeface="Verdana" pitchFamily="34" charset="0"/>
              </a:defRPr>
            </a:pPr>
            <a:endParaRPr lang="es-CL"/>
          </a:p>
        </c:txPr>
        <c:crossAx val="275155424"/>
        <c:crosses val="autoZero"/>
        <c:auto val="1"/>
        <c:lblAlgn val="ctr"/>
        <c:lblOffset val="100"/>
        <c:noMultiLvlLbl val="0"/>
      </c:catAx>
      <c:valAx>
        <c:axId val="275155424"/>
        <c:scaling>
          <c:orientation val="minMax"/>
          <c:min val="0"/>
        </c:scaling>
        <c:delete val="0"/>
        <c:axPos val="l"/>
        <c:numFmt formatCode="0%" sourceLinked="1"/>
        <c:majorTickMark val="out"/>
        <c:minorTickMark val="none"/>
        <c:tickLblPos val="nextTo"/>
        <c:txPr>
          <a:bodyPr/>
          <a:lstStyle/>
          <a:p>
            <a:pPr>
              <a:defRPr>
                <a:latin typeface="Verdana" pitchFamily="34" charset="0"/>
              </a:defRPr>
            </a:pPr>
            <a:endParaRPr lang="es-CL"/>
          </a:p>
        </c:txPr>
        <c:crossAx val="275153184"/>
        <c:crosses val="autoZero"/>
        <c:crossBetween val="between"/>
        <c:majorUnit val="0.2"/>
      </c:valAx>
    </c:plotArea>
    <c:legend>
      <c:legendPos val="r"/>
      <c:layout>
        <c:manualLayout>
          <c:xMode val="edge"/>
          <c:yMode val="edge"/>
          <c:x val="0.86976608862309002"/>
          <c:y val="0.41296381134176613"/>
          <c:w val="0.10384094950008092"/>
          <c:h val="9.1244094488188973E-2"/>
        </c:manualLayout>
      </c:layout>
      <c:overlay val="0"/>
      <c:spPr>
        <a:ln>
          <a:solidFill>
            <a:schemeClr val="accent1"/>
          </a:solidFill>
        </a:ln>
      </c:spPr>
      <c:txPr>
        <a:bodyPr/>
        <a:lstStyle/>
        <a:p>
          <a:pPr>
            <a:defRPr sz="1200">
              <a:latin typeface="Verdana" pitchFamily="34" charset="0"/>
            </a:defRPr>
          </a:pPr>
          <a:endParaRPr lang="es-CL"/>
        </a:p>
      </c:txPr>
    </c:legend>
    <c:plotVisOnly val="1"/>
    <c:dispBlanksAs val="gap"/>
    <c:showDLblsOverMax val="0"/>
  </c:chart>
  <c:spPr>
    <a:no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i="1" cap="all" baseline="0">
                <a:latin typeface="Verdana" pitchFamily="34" charset="0"/>
              </a:defRPr>
            </a:pPr>
            <a:r>
              <a:rPr lang="es-ES" sz="1200" b="1" i="0" cap="all" baseline="0">
                <a:solidFill>
                  <a:srgbClr val="4F81BD"/>
                </a:solidFill>
                <a:latin typeface="Verdana" pitchFamily="34" charset="0"/>
              </a:rPr>
              <a:t>Número de Casos GES entre Junio y Julio de cada Año GES</a:t>
            </a:r>
          </a:p>
        </c:rich>
      </c:tx>
      <c:layout/>
      <c:overlay val="0"/>
    </c:title>
    <c:autoTitleDeleted val="0"/>
    <c:plotArea>
      <c:layout>
        <c:manualLayout>
          <c:layoutTarget val="inner"/>
          <c:xMode val="edge"/>
          <c:yMode val="edge"/>
          <c:x val="9.9440145763373622E-2"/>
          <c:y val="6.2493532057414834E-2"/>
          <c:w val="0.84867452476650151"/>
          <c:h val="0.82395514293299055"/>
        </c:manualLayout>
      </c:layout>
      <c:lineChart>
        <c:grouping val="standard"/>
        <c:varyColors val="0"/>
        <c:ser>
          <c:idx val="0"/>
          <c:order val="0"/>
          <c:tx>
            <c:strRef>
              <c:f>'[2]Gráfico Casos por Año GES'!$F$40</c:f>
              <c:strCache>
                <c:ptCount val="1"/>
                <c:pt idx="0">
                  <c:v>FONASA</c:v>
                </c:pt>
              </c:strCache>
            </c:strRef>
          </c:tx>
          <c:marker>
            <c:symbol val="circle"/>
            <c:size val="6"/>
            <c:spPr>
              <a:solidFill>
                <a:schemeClr val="tx2">
                  <a:lumMod val="60000"/>
                  <a:lumOff val="40000"/>
                </a:schemeClr>
              </a:solidFill>
            </c:spPr>
          </c:marker>
          <c:dLbls>
            <c:dLbl>
              <c:idx val="1"/>
              <c:layout>
                <c:manualLayout>
                  <c:x val="-3.9141605237747359E-2"/>
                  <c:y val="3.11270182136324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07D-4AE5-8A7F-AA2F5B071A6B}"/>
                </c:ext>
              </c:extLst>
            </c:dLbl>
            <c:dLbl>
              <c:idx val="4"/>
              <c:layout>
                <c:manualLayout>
                  <c:x val="-3.9141605237747359E-2"/>
                  <c:y val="3.11270182136323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07D-4AE5-8A7F-AA2F5B071A6B}"/>
                </c:ext>
              </c:extLst>
            </c:dLbl>
            <c:spPr>
              <a:solidFill>
                <a:schemeClr val="tx2">
                  <a:lumMod val="60000"/>
                  <a:lumOff val="40000"/>
                </a:schemeClr>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'[2]Gráfico Casos por Año GES'!$D$41:$E$57</c:f>
              <c:multiLvlStrCache>
                <c:ptCount val="17"/>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pt idx="13">
                    <c:v>Año 14 (18-19)</c:v>
                  </c:pt>
                  <c:pt idx="14">
                    <c:v>Año 15 (20-21)</c:v>
                  </c:pt>
                  <c:pt idx="15">
                    <c:v>Año 16 (21-22)</c:v>
                  </c:pt>
                  <c:pt idx="16">
                    <c:v>Año 17 (22-23)</c:v>
                  </c:pt>
                </c:lvl>
                <c:lvl>
                  <c:pt idx="0">
                    <c:v>Decreto Supremo N° 170</c:v>
                  </c:pt>
                  <c:pt idx="1">
                    <c:v>Decreto Supremo N° 228</c:v>
                  </c:pt>
                  <c:pt idx="2">
                    <c:v>Decreto Supremo N° 44</c:v>
                  </c:pt>
                  <c:pt idx="5">
                    <c:v>Decreto Supremo N° 1</c:v>
                  </c:pt>
                  <c:pt idx="8">
                    <c:v>Decreto Supremo N° 4</c:v>
                  </c:pt>
                  <c:pt idx="11">
                    <c:v>Decreto Supremo N° 3</c:v>
                  </c:pt>
                  <c:pt idx="15">
                    <c:v>Decreto Supremo N° 22</c:v>
                  </c:pt>
                </c:lvl>
              </c:multiLvlStrCache>
            </c:multiLvlStrRef>
          </c:cat>
          <c:val>
            <c:numRef>
              <c:f>'[2]Gráfico Casos por Año GES'!$F$41:$F$57</c:f>
              <c:numCache>
                <c:formatCode>General</c:formatCode>
                <c:ptCount val="17"/>
                <c:pt idx="0">
                  <c:v>1938014</c:v>
                </c:pt>
                <c:pt idx="1">
                  <c:v>1438425</c:v>
                </c:pt>
                <c:pt idx="2">
                  <c:v>2043165</c:v>
                </c:pt>
                <c:pt idx="3">
                  <c:v>2161944</c:v>
                </c:pt>
                <c:pt idx="4">
                  <c:v>1948491</c:v>
                </c:pt>
                <c:pt idx="5">
                  <c:v>2520680</c:v>
                </c:pt>
                <c:pt idx="6">
                  <c:v>2744849</c:v>
                </c:pt>
                <c:pt idx="7">
                  <c:v>2809736</c:v>
                </c:pt>
                <c:pt idx="8">
                  <c:v>3093947</c:v>
                </c:pt>
                <c:pt idx="9">
                  <c:v>3060596</c:v>
                </c:pt>
                <c:pt idx="10">
                  <c:v>3091912</c:v>
                </c:pt>
                <c:pt idx="11">
                  <c:v>2978278</c:v>
                </c:pt>
                <c:pt idx="12">
                  <c:v>3258121</c:v>
                </c:pt>
                <c:pt idx="13">
                  <c:v>3401345</c:v>
                </c:pt>
                <c:pt idx="14">
                  <c:v>2709354</c:v>
                </c:pt>
                <c:pt idx="15">
                  <c:v>2140662</c:v>
                </c:pt>
                <c:pt idx="16">
                  <c:v>3086785</c:v>
                </c:pt>
              </c:numCache>
            </c:numRef>
          </c:val>
          <c:smooth val="0"/>
          <c:extLst>
            <c:ext xmlns:c16="http://schemas.microsoft.com/office/drawing/2014/chart" uri="{C3380CC4-5D6E-409C-BE32-E72D297353CC}">
              <c16:uniqueId val="{00000002-707D-4AE5-8A7F-AA2F5B071A6B}"/>
            </c:ext>
          </c:extLst>
        </c:ser>
        <c:ser>
          <c:idx val="1"/>
          <c:order val="1"/>
          <c:tx>
            <c:strRef>
              <c:f>'[2]Gráfico Casos por Año GES'!$G$40</c:f>
              <c:strCache>
                <c:ptCount val="1"/>
                <c:pt idx="0">
                  <c:v>ISAPRE</c:v>
                </c:pt>
              </c:strCache>
            </c:strRef>
          </c:tx>
          <c:marker>
            <c:symbol val="circle"/>
            <c:size val="6"/>
          </c:marker>
          <c:dLbls>
            <c:dLbl>
              <c:idx val="5"/>
              <c:spPr>
                <a:solidFill>
                  <a:schemeClr val="accent2"/>
                </a:solidFill>
              </c:spPr>
              <c:txPr>
                <a:bodyPr/>
                <a:lstStyle/>
                <a:p>
                  <a:pPr>
                    <a:defRPr sz="800" b="1" baseline="0">
                      <a:solidFill>
                        <a:schemeClr val="bg1"/>
                      </a:solidFill>
                      <a:latin typeface="Verdana" pitchFamily="34" charset="0"/>
                    </a:defRPr>
                  </a:pPr>
                  <a:endParaRPr lang="es-CL"/>
                </a:p>
              </c:txPr>
              <c:dLblPos val="t"/>
              <c:showLegendKey val="0"/>
              <c:showVal val="1"/>
              <c:showCatName val="0"/>
              <c:showSerName val="0"/>
              <c:showPercent val="0"/>
              <c:showBubbleSize val="0"/>
              <c:extLst>
                <c:ext xmlns:c16="http://schemas.microsoft.com/office/drawing/2014/chart" uri="{C3380CC4-5D6E-409C-BE32-E72D297353CC}">
                  <c16:uniqueId val="{00000003-707D-4AE5-8A7F-AA2F5B071A6B}"/>
                </c:ext>
              </c:extLst>
            </c:dLbl>
            <c:spPr>
              <a:solidFill>
                <a:schemeClr val="accent2"/>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'[2]Gráfico Casos por Año GES'!$D$41:$E$57</c:f>
              <c:multiLvlStrCache>
                <c:ptCount val="17"/>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pt idx="13">
                    <c:v>Año 14 (18-19)</c:v>
                  </c:pt>
                  <c:pt idx="14">
                    <c:v>Año 15 (20-21)</c:v>
                  </c:pt>
                  <c:pt idx="15">
                    <c:v>Año 16 (21-22)</c:v>
                  </c:pt>
                  <c:pt idx="16">
                    <c:v>Año 17 (22-23)</c:v>
                  </c:pt>
                </c:lvl>
                <c:lvl>
                  <c:pt idx="0">
                    <c:v>Decreto Supremo N° 170</c:v>
                  </c:pt>
                  <c:pt idx="1">
                    <c:v>Decreto Supremo N° 228</c:v>
                  </c:pt>
                  <c:pt idx="2">
                    <c:v>Decreto Supremo N° 44</c:v>
                  </c:pt>
                  <c:pt idx="5">
                    <c:v>Decreto Supremo N° 1</c:v>
                  </c:pt>
                  <c:pt idx="8">
                    <c:v>Decreto Supremo N° 4</c:v>
                  </c:pt>
                  <c:pt idx="11">
                    <c:v>Decreto Supremo N° 3</c:v>
                  </c:pt>
                  <c:pt idx="15">
                    <c:v>Decreto Supremo N° 22</c:v>
                  </c:pt>
                </c:lvl>
              </c:multiLvlStrCache>
            </c:multiLvlStrRef>
          </c:cat>
          <c:val>
            <c:numRef>
              <c:f>'[2]Gráfico Casos por Año GES'!$G$41:$G$57</c:f>
              <c:numCache>
                <c:formatCode>General</c:formatCode>
                <c:ptCount val="17"/>
                <c:pt idx="0">
                  <c:v>83835</c:v>
                </c:pt>
                <c:pt idx="1">
                  <c:v>97042</c:v>
                </c:pt>
                <c:pt idx="2">
                  <c:v>97634</c:v>
                </c:pt>
                <c:pt idx="3">
                  <c:v>131760</c:v>
                </c:pt>
                <c:pt idx="4">
                  <c:v>112750</c:v>
                </c:pt>
                <c:pt idx="5">
                  <c:v>132837</c:v>
                </c:pt>
                <c:pt idx="6">
                  <c:v>126566</c:v>
                </c:pt>
                <c:pt idx="7">
                  <c:v>111927</c:v>
                </c:pt>
                <c:pt idx="8">
                  <c:v>162713</c:v>
                </c:pt>
                <c:pt idx="9">
                  <c:v>185252</c:v>
                </c:pt>
                <c:pt idx="10">
                  <c:v>188235</c:v>
                </c:pt>
                <c:pt idx="11">
                  <c:v>184347</c:v>
                </c:pt>
                <c:pt idx="12">
                  <c:v>171240</c:v>
                </c:pt>
                <c:pt idx="13">
                  <c:v>195506</c:v>
                </c:pt>
                <c:pt idx="14">
                  <c:v>167414</c:v>
                </c:pt>
                <c:pt idx="15">
                  <c:v>131332</c:v>
                </c:pt>
                <c:pt idx="16">
                  <c:v>215843</c:v>
                </c:pt>
              </c:numCache>
            </c:numRef>
          </c:val>
          <c:smooth val="0"/>
          <c:extLst>
            <c:ext xmlns:c16="http://schemas.microsoft.com/office/drawing/2014/chart" uri="{C3380CC4-5D6E-409C-BE32-E72D297353CC}">
              <c16:uniqueId val="{00000004-707D-4AE5-8A7F-AA2F5B071A6B}"/>
            </c:ext>
          </c:extLst>
        </c:ser>
        <c:dLbls>
          <c:showLegendKey val="0"/>
          <c:showVal val="0"/>
          <c:showCatName val="0"/>
          <c:showSerName val="0"/>
          <c:showPercent val="0"/>
          <c:showBubbleSize val="0"/>
        </c:dLbls>
        <c:marker val="1"/>
        <c:smooth val="0"/>
        <c:axId val="279225376"/>
        <c:axId val="466569088"/>
      </c:lineChart>
      <c:catAx>
        <c:axId val="279225376"/>
        <c:scaling>
          <c:orientation val="minMax"/>
        </c:scaling>
        <c:delete val="0"/>
        <c:axPos val="b"/>
        <c:majorGridlines>
          <c:spPr>
            <a:ln w="3175">
              <a:prstDash val="sysDot"/>
            </a:ln>
          </c:spPr>
        </c:majorGridlines>
        <c:numFmt formatCode="General" sourceLinked="1"/>
        <c:majorTickMark val="none"/>
        <c:minorTickMark val="none"/>
        <c:tickLblPos val="nextTo"/>
        <c:txPr>
          <a:bodyPr/>
          <a:lstStyle/>
          <a:p>
            <a:pPr>
              <a:defRPr sz="650">
                <a:latin typeface="Verdana" pitchFamily="34" charset="0"/>
              </a:defRPr>
            </a:pPr>
            <a:endParaRPr lang="es-CL"/>
          </a:p>
        </c:txPr>
        <c:crossAx val="466569088"/>
        <c:crosses val="autoZero"/>
        <c:auto val="1"/>
        <c:lblAlgn val="ctr"/>
        <c:lblOffset val="100"/>
        <c:noMultiLvlLbl val="0"/>
      </c:catAx>
      <c:valAx>
        <c:axId val="466569088"/>
        <c:scaling>
          <c:orientation val="minMax"/>
          <c:max val="3500000"/>
        </c:scaling>
        <c:delete val="0"/>
        <c:axPos val="l"/>
        <c:numFmt formatCode="General"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279225376"/>
        <c:crosses val="autoZero"/>
        <c:crossBetween val="between"/>
        <c:majorUnit val="100000"/>
      </c:valAx>
    </c:plotArea>
    <c:legend>
      <c:legendPos val="b"/>
      <c:layout>
        <c:manualLayout>
          <c:xMode val="edge"/>
          <c:yMode val="edge"/>
          <c:x val="8.4202838165474262E-4"/>
          <c:y val="0.91414923035789974"/>
          <c:w val="8.8352708194228705E-2"/>
          <c:h val="6.2283272409069203E-2"/>
        </c:manualLayout>
      </c:layout>
      <c:overlay val="0"/>
    </c:legend>
    <c:plotVisOnly val="1"/>
    <c:dispBlanksAs val="gap"/>
    <c:showDLblsOverMax val="0"/>
  </c:chart>
  <c:spPr>
    <a:noFill/>
    <a:ln>
      <a:noFill/>
    </a:ln>
  </c:spPr>
  <c:printSettings>
    <c:headerFooter/>
    <c:pageMargins b="0.75000000000000588" l="0.70000000000000062" r="0.70000000000000062" t="0.750000000000005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cap="all" baseline="0">
                <a:solidFill>
                  <a:srgbClr val="0067B7"/>
                </a:solidFill>
                <a:latin typeface="Verdana" pitchFamily="34" charset="0"/>
              </a:defRPr>
            </a:pPr>
            <a:r>
              <a:rPr lang="es-ES" sz="1200" b="1" i="0" cap="all" baseline="0">
                <a:solidFill>
                  <a:srgbClr val="0067B7"/>
                </a:solidFill>
                <a:latin typeface="Verdana" pitchFamily="34" charset="0"/>
              </a:rPr>
              <a:t>Número de Casos GES entre Enero y  Diciembre de cada Año</a:t>
            </a:r>
          </a:p>
          <a:p>
            <a:pPr>
              <a:defRPr sz="1200" b="1" i="0" cap="all" baseline="0">
                <a:solidFill>
                  <a:srgbClr val="0067B7"/>
                </a:solidFill>
                <a:latin typeface="Verdana" pitchFamily="34" charset="0"/>
              </a:defRPr>
            </a:pPr>
            <a:endParaRPr lang="es-ES" sz="1200" b="1" i="0" cap="all" baseline="0">
              <a:solidFill>
                <a:srgbClr val="0067B7"/>
              </a:solidFill>
              <a:latin typeface="Verdana" pitchFamily="34" charset="0"/>
            </a:endParaRPr>
          </a:p>
        </c:rich>
      </c:tx>
      <c:layout/>
      <c:overlay val="0"/>
    </c:title>
    <c:autoTitleDeleted val="0"/>
    <c:plotArea>
      <c:layout>
        <c:manualLayout>
          <c:layoutTarget val="inner"/>
          <c:xMode val="edge"/>
          <c:yMode val="edge"/>
          <c:x val="0.13984921902419645"/>
          <c:y val="0.11936172865629494"/>
          <c:w val="0.81440663564079174"/>
          <c:h val="0.73476137117301066"/>
        </c:manualLayout>
      </c:layout>
      <c:lineChart>
        <c:grouping val="standard"/>
        <c:varyColors val="0"/>
        <c:ser>
          <c:idx val="0"/>
          <c:order val="0"/>
          <c:tx>
            <c:strRef>
              <c:f>'Gráfico Casos por Año Calendari'!$V$2</c:f>
              <c:strCache>
                <c:ptCount val="1"/>
                <c:pt idx="0">
                  <c:v>FONASA</c:v>
                </c:pt>
              </c:strCache>
            </c:strRef>
          </c:tx>
          <c:marker>
            <c:symbol val="circle"/>
            <c:size val="6"/>
            <c:spPr>
              <a:solidFill>
                <a:schemeClr val="tx2">
                  <a:lumMod val="60000"/>
                  <a:lumOff val="40000"/>
                </a:schemeClr>
              </a:solidFill>
            </c:spPr>
          </c:marker>
          <c:dLbls>
            <c:dLbl>
              <c:idx val="1"/>
              <c:layout>
                <c:manualLayout>
                  <c:x val="-5.0507492852900022E-2"/>
                  <c:y val="2.576480881066337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5FF-404F-8FE9-BC98D32437C5}"/>
                </c:ext>
              </c:extLst>
            </c:dLbl>
            <c:dLbl>
              <c:idx val="4"/>
              <c:layout>
                <c:manualLayout>
                  <c:x val="-3.560991152508277E-2"/>
                  <c:y val="-2.9137151973650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5FF-404F-8FE9-BC98D32437C5}"/>
                </c:ext>
              </c:extLst>
            </c:dLbl>
            <c:dLbl>
              <c:idx val="5"/>
              <c:layout>
                <c:manualLayout>
                  <c:x val="-5.0507492852900022E-2"/>
                  <c:y val="2.837918789563069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5FF-404F-8FE9-BC98D32437C5}"/>
                </c:ext>
              </c:extLst>
            </c:dLbl>
            <c:dLbl>
              <c:idx val="8"/>
              <c:layout>
                <c:manualLayout>
                  <c:x val="-5.9818481182785842E-2"/>
                  <c:y val="-2.913715197365035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5FF-404F-8FE9-BC98D32437C5}"/>
                </c:ext>
              </c:extLst>
            </c:dLbl>
            <c:dLbl>
              <c:idx val="10"/>
              <c:layout>
                <c:manualLayout>
                  <c:x val="-5.0507492852900022E-2"/>
                  <c:y val="-4.220904739848695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5FF-404F-8FE9-BC98D32437C5}"/>
                </c:ext>
              </c:extLst>
            </c:dLbl>
            <c:spPr>
              <a:solidFill>
                <a:schemeClr val="tx2">
                  <a:lumMod val="60000"/>
                  <a:lumOff val="40000"/>
                </a:schemeClr>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'Gráfico Casos por Año Calendari'!$U$3:$U$19</c:f>
              <c:numCache>
                <c:formatCode>0_ ;\-0\ </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'Gráfico Casos por Año Calendari'!$V$3:$V$19</c:f>
              <c:numCache>
                <c:formatCode>_-* #,##0_-;\-* #,##0_-;_-* "-"??_-;_-@_-</c:formatCode>
                <c:ptCount val="17"/>
                <c:pt idx="0">
                  <c:v>1322618</c:v>
                </c:pt>
                <c:pt idx="1">
                  <c:v>1338363</c:v>
                </c:pt>
                <c:pt idx="2">
                  <c:v>1691878</c:v>
                </c:pt>
                <c:pt idx="3">
                  <c:v>2212182</c:v>
                </c:pt>
                <c:pt idx="4">
                  <c:v>2175314</c:v>
                </c:pt>
                <c:pt idx="5">
                  <c:v>1984574</c:v>
                </c:pt>
                <c:pt idx="6">
                  <c:v>2684973</c:v>
                </c:pt>
                <c:pt idx="7">
                  <c:v>2781733</c:v>
                </c:pt>
                <c:pt idx="8">
                  <c:v>2978702</c:v>
                </c:pt>
                <c:pt idx="9">
                  <c:v>3062912</c:v>
                </c:pt>
                <c:pt idx="10">
                  <c:v>3096124</c:v>
                </c:pt>
                <c:pt idx="11">
                  <c:v>2971590</c:v>
                </c:pt>
                <c:pt idx="12">
                  <c:v>3264020</c:v>
                </c:pt>
                <c:pt idx="13">
                  <c:v>3184310</c:v>
                </c:pt>
                <c:pt idx="14">
                  <c:v>3396714</c:v>
                </c:pt>
                <c:pt idx="15">
                  <c:v>1980456</c:v>
                </c:pt>
                <c:pt idx="16">
                  <c:v>2695093</c:v>
                </c:pt>
              </c:numCache>
            </c:numRef>
          </c:val>
          <c:smooth val="0"/>
          <c:extLst>
            <c:ext xmlns:c16="http://schemas.microsoft.com/office/drawing/2014/chart" uri="{C3380CC4-5D6E-409C-BE32-E72D297353CC}">
              <c16:uniqueId val="{00000005-65FF-404F-8FE9-BC98D32437C5}"/>
            </c:ext>
          </c:extLst>
        </c:ser>
        <c:ser>
          <c:idx val="1"/>
          <c:order val="1"/>
          <c:tx>
            <c:strRef>
              <c:f>'Gráfico Casos por Año Calendari'!$W$2</c:f>
              <c:strCache>
                <c:ptCount val="1"/>
                <c:pt idx="0">
                  <c:v>ISAPRE</c:v>
                </c:pt>
              </c:strCache>
            </c:strRef>
          </c:tx>
          <c:marker>
            <c:symbol val="circle"/>
            <c:size val="6"/>
          </c:marker>
          <c:dLbls>
            <c:spPr>
              <a:solidFill>
                <a:schemeClr val="accent2"/>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'Gráfico Casos por Año Calendari'!$U$3:$U$19</c:f>
              <c:numCache>
                <c:formatCode>0_ ;\-0\ </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'Gráfico Casos por Año Calendari'!$W$3:$W$19</c:f>
              <c:numCache>
                <c:formatCode>_-* #,##0_-;\-* #,##0_-;_-* "-"??_-;_-@_-</c:formatCode>
                <c:ptCount val="17"/>
                <c:pt idx="0">
                  <c:v>47555</c:v>
                </c:pt>
                <c:pt idx="1">
                  <c:v>89786</c:v>
                </c:pt>
                <c:pt idx="2">
                  <c:v>95706</c:v>
                </c:pt>
                <c:pt idx="3">
                  <c:v>123950</c:v>
                </c:pt>
                <c:pt idx="4">
                  <c:v>110509</c:v>
                </c:pt>
                <c:pt idx="5">
                  <c:v>124810</c:v>
                </c:pt>
                <c:pt idx="6">
                  <c:v>126952</c:v>
                </c:pt>
                <c:pt idx="7">
                  <c:v>118791</c:v>
                </c:pt>
                <c:pt idx="8">
                  <c:v>141845</c:v>
                </c:pt>
                <c:pt idx="9">
                  <c:v>180115</c:v>
                </c:pt>
                <c:pt idx="10">
                  <c:v>175393</c:v>
                </c:pt>
                <c:pt idx="11">
                  <c:v>191484</c:v>
                </c:pt>
                <c:pt idx="12">
                  <c:v>177764</c:v>
                </c:pt>
                <c:pt idx="13">
                  <c:v>180552</c:v>
                </c:pt>
                <c:pt idx="14">
                  <c:v>194535</c:v>
                </c:pt>
                <c:pt idx="15">
                  <c:v>132694</c:v>
                </c:pt>
                <c:pt idx="16">
                  <c:v>173648</c:v>
                </c:pt>
              </c:numCache>
            </c:numRef>
          </c:val>
          <c:smooth val="0"/>
          <c:extLst>
            <c:ext xmlns:c16="http://schemas.microsoft.com/office/drawing/2014/chart" uri="{C3380CC4-5D6E-409C-BE32-E72D297353CC}">
              <c16:uniqueId val="{00000006-65FF-404F-8FE9-BC98D32437C5}"/>
            </c:ext>
          </c:extLst>
        </c:ser>
        <c:dLbls>
          <c:showLegendKey val="0"/>
          <c:showVal val="0"/>
          <c:showCatName val="0"/>
          <c:showSerName val="0"/>
          <c:showPercent val="0"/>
          <c:showBubbleSize val="0"/>
        </c:dLbls>
        <c:marker val="1"/>
        <c:smooth val="0"/>
        <c:axId val="186768464"/>
        <c:axId val="186769024"/>
      </c:lineChart>
      <c:catAx>
        <c:axId val="186768464"/>
        <c:scaling>
          <c:orientation val="minMax"/>
        </c:scaling>
        <c:delete val="0"/>
        <c:axPos val="b"/>
        <c:majorGridlines>
          <c:spPr>
            <a:ln w="3175">
              <a:prstDash val="sysDot"/>
            </a:ln>
          </c:spPr>
        </c:majorGridlines>
        <c:numFmt formatCode="0_ ;\-0\ " sourceLinked="1"/>
        <c:majorTickMark val="none"/>
        <c:minorTickMark val="none"/>
        <c:tickLblPos val="nextTo"/>
        <c:txPr>
          <a:bodyPr/>
          <a:lstStyle/>
          <a:p>
            <a:pPr>
              <a:defRPr sz="800">
                <a:latin typeface="Verdana" pitchFamily="34" charset="0"/>
              </a:defRPr>
            </a:pPr>
            <a:endParaRPr lang="es-CL"/>
          </a:p>
        </c:txPr>
        <c:crossAx val="186769024"/>
        <c:crosses val="autoZero"/>
        <c:auto val="1"/>
        <c:lblAlgn val="ctr"/>
        <c:lblOffset val="100"/>
        <c:noMultiLvlLbl val="0"/>
      </c:catAx>
      <c:valAx>
        <c:axId val="186769024"/>
        <c:scaling>
          <c:orientation val="minMax"/>
        </c:scaling>
        <c:delete val="0"/>
        <c:axPos val="l"/>
        <c:numFmt formatCode="_-* #,##0_-;\-* #,##0_-;_-* &quot;-&quot;??_-;_-@_-" sourceLinked="1"/>
        <c:majorTickMark val="none"/>
        <c:minorTickMark val="none"/>
        <c:tickLblPos val="nextTo"/>
        <c:spPr>
          <a:ln w="9525">
            <a:solidFill>
              <a:schemeClr val="accent1"/>
            </a:solidFill>
          </a:ln>
        </c:spPr>
        <c:txPr>
          <a:bodyPr/>
          <a:lstStyle/>
          <a:p>
            <a:pPr>
              <a:defRPr sz="600">
                <a:solidFill>
                  <a:schemeClr val="tx2">
                    <a:lumMod val="60000"/>
                    <a:lumOff val="40000"/>
                  </a:schemeClr>
                </a:solidFill>
                <a:latin typeface="Verdana" pitchFamily="34" charset="0"/>
              </a:defRPr>
            </a:pPr>
            <a:endParaRPr lang="es-CL"/>
          </a:p>
        </c:txPr>
        <c:crossAx val="186768464"/>
        <c:crosses val="autoZero"/>
        <c:crossBetween val="between"/>
        <c:majorUnit val="100000"/>
      </c:valAx>
      <c:spPr>
        <a:noFill/>
        <a:ln w="25400">
          <a:noFill/>
        </a:ln>
      </c:spPr>
    </c:plotArea>
    <c:legend>
      <c:legendPos val="b"/>
      <c:layout/>
      <c:overlay val="0"/>
    </c:legend>
    <c:plotVisOnly val="1"/>
    <c:dispBlanksAs val="gap"/>
    <c:showDLblsOverMax val="0"/>
  </c:chart>
  <c:spPr>
    <a:ln>
      <a:noFill/>
    </a:ln>
  </c:spPr>
  <c:printSettings>
    <c:headerFooter/>
    <c:pageMargins b="0.75000000000000522" l="0.70000000000000062" r="0.70000000000000062" t="0.7500000000000052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Distribución de casos acumulados a diciembre de cada año</a:t>
            </a:r>
          </a:p>
        </c:rich>
      </c:tx>
      <c:overlay val="1"/>
    </c:title>
    <c:autoTitleDeleted val="0"/>
    <c:plotArea>
      <c:layout>
        <c:manualLayout>
          <c:layoutTarget val="inner"/>
          <c:xMode val="edge"/>
          <c:yMode val="edge"/>
          <c:x val="8.8146620561318723E-2"/>
          <c:y val="0.10878151594687054"/>
          <c:w val="0.76989834604008112"/>
          <c:h val="0.82718225562713754"/>
        </c:manualLayout>
      </c:layout>
      <c:barChart>
        <c:barDir val="col"/>
        <c:grouping val="percentStacked"/>
        <c:varyColors val="0"/>
        <c:ser>
          <c:idx val="0"/>
          <c:order val="0"/>
          <c:tx>
            <c:strRef>
              <c:f>'Gráficos Casos Acumulados'!$H$36</c:f>
              <c:strCache>
                <c:ptCount val="1"/>
                <c:pt idx="0">
                  <c:v>Fonasa</c:v>
                </c:pt>
              </c:strCache>
            </c:strRef>
          </c:tx>
          <c:invertIfNegative val="0"/>
          <c:dLbls>
            <c:spPr>
              <a:noFill/>
              <a:ln>
                <a:noFill/>
              </a:ln>
              <a:effectLst/>
            </c:spPr>
            <c:txPr>
              <a:bodyPr/>
              <a:lstStyle/>
              <a:p>
                <a:pPr>
                  <a:defRPr sz="11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Acumulados'!$H$37:$H$41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524-4CE4-9BD8-DB8F0A0DB8FD}"/>
            </c:ext>
          </c:extLst>
        </c:ser>
        <c:ser>
          <c:idx val="1"/>
          <c:order val="1"/>
          <c:tx>
            <c:strRef>
              <c:f>'Gráficos Casos Acumulados'!$I$36</c:f>
              <c:strCache>
                <c:ptCount val="1"/>
                <c:pt idx="0">
                  <c:v>Isapre</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Acumulados'!$I$37:$I$41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1-E524-4CE4-9BD8-DB8F0A0DB8FD}"/>
            </c:ext>
          </c:extLst>
        </c:ser>
        <c:dLbls>
          <c:showLegendKey val="0"/>
          <c:showVal val="0"/>
          <c:showCatName val="0"/>
          <c:showSerName val="0"/>
          <c:showPercent val="0"/>
          <c:showBubbleSize val="0"/>
        </c:dLbls>
        <c:gapWidth val="150"/>
        <c:overlap val="100"/>
        <c:axId val="478688320"/>
        <c:axId val="478688880"/>
      </c:barChart>
      <c:catAx>
        <c:axId val="478688320"/>
        <c:scaling>
          <c:orientation val="minMax"/>
        </c:scaling>
        <c:delete val="0"/>
        <c:axPos val="b"/>
        <c:numFmt formatCode="General" sourceLinked="0"/>
        <c:majorTickMark val="out"/>
        <c:minorTickMark val="none"/>
        <c:tickLblPos val="nextTo"/>
        <c:txPr>
          <a:bodyPr/>
          <a:lstStyle/>
          <a:p>
            <a:pPr>
              <a:defRPr sz="1000" b="1">
                <a:latin typeface="Verdana" pitchFamily="34" charset="0"/>
              </a:defRPr>
            </a:pPr>
            <a:endParaRPr lang="es-CL"/>
          </a:p>
        </c:txPr>
        <c:crossAx val="478688880"/>
        <c:crossesAt val="0"/>
        <c:auto val="1"/>
        <c:lblAlgn val="ctr"/>
        <c:lblOffset val="100"/>
        <c:noMultiLvlLbl val="0"/>
      </c:catAx>
      <c:valAx>
        <c:axId val="478688880"/>
        <c:scaling>
          <c:orientation val="minMax"/>
          <c:min val="0"/>
        </c:scaling>
        <c:delete val="0"/>
        <c:axPos val="l"/>
        <c:majorGridlines/>
        <c:numFmt formatCode="0%" sourceLinked="1"/>
        <c:majorTickMark val="out"/>
        <c:minorTickMark val="none"/>
        <c:tickLblPos val="nextTo"/>
        <c:txPr>
          <a:bodyPr/>
          <a:lstStyle/>
          <a:p>
            <a:pPr>
              <a:defRPr sz="1000" b="1">
                <a:latin typeface="Verdana" pitchFamily="34" charset="0"/>
              </a:defRPr>
            </a:pPr>
            <a:endParaRPr lang="es-CL"/>
          </a:p>
        </c:txPr>
        <c:crossAx val="478688320"/>
        <c:crosses val="autoZero"/>
        <c:crossBetween val="between"/>
        <c:majorUnit val="0.2"/>
      </c:valAx>
    </c:plotArea>
    <c:legend>
      <c:legendPos val="r"/>
      <c:overlay val="0"/>
      <c:txPr>
        <a:bodyPr/>
        <a:lstStyle/>
        <a:p>
          <a:pPr>
            <a:defRPr sz="1400">
              <a:latin typeface="Verdana" pitchFamily="34" charset="0"/>
            </a:defRPr>
          </a:pPr>
          <a:endParaRPr lang="es-CL"/>
        </a:p>
      </c:txPr>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Distribución de casos acumulados según modalidad de atención y subsistema a SEPTIEMBRE 2022</a:t>
            </a:r>
          </a:p>
        </c:rich>
      </c:tx>
      <c:layout/>
      <c:overlay val="1"/>
    </c:title>
    <c:autoTitleDeleted val="0"/>
    <c:plotArea>
      <c:layout>
        <c:manualLayout>
          <c:layoutTarget val="inner"/>
          <c:xMode val="edge"/>
          <c:yMode val="edge"/>
          <c:x val="8.594041485555047E-2"/>
          <c:y val="0.11852748714629847"/>
          <c:w val="0.89394933242040731"/>
          <c:h val="0.76276645106861662"/>
        </c:manualLayout>
      </c:layout>
      <c:barChart>
        <c:barDir val="col"/>
        <c:grouping val="percentStacked"/>
        <c:varyColors val="0"/>
        <c:ser>
          <c:idx val="0"/>
          <c:order val="0"/>
          <c:tx>
            <c:strRef>
              <c:f>'[3]Gráfico Tipo Atención'!$Q$10</c:f>
              <c:strCache>
                <c:ptCount val="1"/>
                <c:pt idx="0">
                  <c:v>Ambulatorio</c:v>
                </c:pt>
              </c:strCache>
            </c:strRef>
          </c:tx>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8B4-4B60-94D1-C4B5EA6A0516}"/>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8B4-4B60-94D1-C4B5EA6A0516}"/>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8B4-4B60-94D1-C4B5EA6A0516}"/>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'[3]Gráfico Tipo Atención'!$R$5:$T$5</c:f>
              <c:strCache>
                <c:ptCount val="3"/>
                <c:pt idx="0">
                  <c:v>Fonasa</c:v>
                </c:pt>
                <c:pt idx="1">
                  <c:v>Isapre </c:v>
                </c:pt>
                <c:pt idx="2">
                  <c:v>Sistema</c:v>
                </c:pt>
              </c:strCache>
            </c:strRef>
          </c:cat>
          <c:val>
            <c:numRef>
              <c:f>'[3]Gráfico Tipo Atención'!$R$10:$T$10</c:f>
              <c:numCache>
                <c:formatCode>General</c:formatCode>
                <c:ptCount val="3"/>
                <c:pt idx="0">
                  <c:v>0.68987254858771696</c:v>
                </c:pt>
                <c:pt idx="1">
                  <c:v>0.72875235728177978</c:v>
                </c:pt>
                <c:pt idx="2">
                  <c:v>0.69193520034307254</c:v>
                </c:pt>
              </c:numCache>
            </c:numRef>
          </c:val>
          <c:extLst>
            <c:ext xmlns:c16="http://schemas.microsoft.com/office/drawing/2014/chart" uri="{C3380CC4-5D6E-409C-BE32-E72D297353CC}">
              <c16:uniqueId val="{00000003-E8B4-4B60-94D1-C4B5EA6A0516}"/>
            </c:ext>
          </c:extLst>
        </c:ser>
        <c:ser>
          <c:idx val="1"/>
          <c:order val="1"/>
          <c:tx>
            <c:strRef>
              <c:f>'[3]Gráfico Tipo Atención'!$Q$11</c:f>
              <c:strCache>
                <c:ptCount val="1"/>
                <c:pt idx="0">
                  <c:v>Hospitalario</c:v>
                </c:pt>
              </c:strCache>
            </c:strRef>
          </c:tx>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8B4-4B60-94D1-C4B5EA6A0516}"/>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8B4-4B60-94D1-C4B5EA6A0516}"/>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8B4-4B60-94D1-C4B5EA6A0516}"/>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'[3]Gráfico Tipo Atención'!$R$5:$T$5</c:f>
              <c:strCache>
                <c:ptCount val="3"/>
                <c:pt idx="0">
                  <c:v>Fonasa</c:v>
                </c:pt>
                <c:pt idx="1">
                  <c:v>Isapre </c:v>
                </c:pt>
                <c:pt idx="2">
                  <c:v>Sistema</c:v>
                </c:pt>
              </c:strCache>
            </c:strRef>
          </c:cat>
          <c:val>
            <c:numRef>
              <c:f>'[3]Gráfico Tipo Atención'!$R$11:$T$11</c:f>
              <c:numCache>
                <c:formatCode>General</c:formatCode>
                <c:ptCount val="3"/>
                <c:pt idx="0">
                  <c:v>0.11349411073091842</c:v>
                </c:pt>
                <c:pt idx="1">
                  <c:v>0.1092837211940856</c:v>
                </c:pt>
                <c:pt idx="2">
                  <c:v>0.11327074112956012</c:v>
                </c:pt>
              </c:numCache>
            </c:numRef>
          </c:val>
          <c:extLst>
            <c:ext xmlns:c16="http://schemas.microsoft.com/office/drawing/2014/chart" uri="{C3380CC4-5D6E-409C-BE32-E72D297353CC}">
              <c16:uniqueId val="{00000007-E8B4-4B60-94D1-C4B5EA6A0516}"/>
            </c:ext>
          </c:extLst>
        </c:ser>
        <c:ser>
          <c:idx val="2"/>
          <c:order val="2"/>
          <c:tx>
            <c:strRef>
              <c:f>'[3]Gráfico Tipo Atención'!$Q$12</c:f>
              <c:strCache>
                <c:ptCount val="1"/>
                <c:pt idx="0">
                  <c:v>Mixto</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'[3]Gráfico Tipo Atención'!$R$5:$T$5</c:f>
              <c:strCache>
                <c:ptCount val="3"/>
                <c:pt idx="0">
                  <c:v>Fonasa</c:v>
                </c:pt>
                <c:pt idx="1">
                  <c:v>Isapre </c:v>
                </c:pt>
                <c:pt idx="2">
                  <c:v>Sistema</c:v>
                </c:pt>
              </c:strCache>
            </c:strRef>
          </c:cat>
          <c:val>
            <c:numRef>
              <c:f>'[3]Gráfico Tipo Atención'!$R$12:$T$12</c:f>
              <c:numCache>
                <c:formatCode>General</c:formatCode>
                <c:ptCount val="3"/>
                <c:pt idx="0">
                  <c:v>0.19663334068136468</c:v>
                </c:pt>
                <c:pt idx="1">
                  <c:v>0.16196392152413458</c:v>
                </c:pt>
                <c:pt idx="2">
                  <c:v>0.19479405852736728</c:v>
                </c:pt>
              </c:numCache>
            </c:numRef>
          </c:val>
          <c:extLst>
            <c:ext xmlns:c16="http://schemas.microsoft.com/office/drawing/2014/chart" uri="{C3380CC4-5D6E-409C-BE32-E72D297353CC}">
              <c16:uniqueId val="{00000008-E8B4-4B60-94D1-C4B5EA6A0516}"/>
            </c:ext>
          </c:extLst>
        </c:ser>
        <c:dLbls>
          <c:showLegendKey val="0"/>
          <c:showVal val="0"/>
          <c:showCatName val="0"/>
          <c:showSerName val="0"/>
          <c:showPercent val="0"/>
          <c:showBubbleSize val="0"/>
        </c:dLbls>
        <c:gapWidth val="75"/>
        <c:overlap val="100"/>
        <c:axId val="480552864"/>
        <c:axId val="480553424"/>
      </c:barChart>
      <c:catAx>
        <c:axId val="480552864"/>
        <c:scaling>
          <c:orientation val="minMax"/>
        </c:scaling>
        <c:delete val="0"/>
        <c:axPos val="b"/>
        <c:numFmt formatCode="General" sourceLinked="0"/>
        <c:majorTickMark val="none"/>
        <c:minorTickMark val="none"/>
        <c:tickLblPos val="nextTo"/>
        <c:txPr>
          <a:bodyPr/>
          <a:lstStyle/>
          <a:p>
            <a:pPr>
              <a:defRPr sz="1000" b="1">
                <a:latin typeface="Verdana" pitchFamily="34" charset="0"/>
              </a:defRPr>
            </a:pPr>
            <a:endParaRPr lang="es-CL"/>
          </a:p>
        </c:txPr>
        <c:crossAx val="480553424"/>
        <c:crosses val="autoZero"/>
        <c:auto val="1"/>
        <c:lblAlgn val="ctr"/>
        <c:lblOffset val="100"/>
        <c:noMultiLvlLbl val="0"/>
      </c:catAx>
      <c:valAx>
        <c:axId val="480553424"/>
        <c:scaling>
          <c:orientation val="minMax"/>
        </c:scaling>
        <c:delete val="0"/>
        <c:axPos val="l"/>
        <c:numFmt formatCode="0%" sourceLinked="1"/>
        <c:majorTickMark val="none"/>
        <c:minorTickMark val="none"/>
        <c:tickLblPos val="nextTo"/>
        <c:spPr>
          <a:noFill/>
          <a:ln w="9525">
            <a:noFill/>
          </a:ln>
        </c:spPr>
        <c:txPr>
          <a:bodyPr/>
          <a:lstStyle/>
          <a:p>
            <a:pPr>
              <a:defRPr sz="1000" b="1">
                <a:latin typeface="Verdana" pitchFamily="34" charset="0"/>
              </a:defRPr>
            </a:pPr>
            <a:endParaRPr lang="es-CL"/>
          </a:p>
        </c:txPr>
        <c:crossAx val="480552864"/>
        <c:crosses val="autoZero"/>
        <c:crossBetween val="between"/>
        <c:majorUnit val="0.2"/>
      </c:valAx>
      <c:spPr>
        <a:noFill/>
        <a:ln>
          <a:noFill/>
        </a:ln>
      </c:spPr>
    </c:plotArea>
    <c:legend>
      <c:legendPos val="b"/>
      <c:layout/>
      <c:overlay val="0"/>
      <c:spPr>
        <a:ln>
          <a:solidFill>
            <a:schemeClr val="accent1"/>
          </a:solidFill>
        </a:ln>
      </c:spPr>
      <c:txPr>
        <a:bodyPr/>
        <a:lstStyle/>
        <a:p>
          <a:pPr>
            <a:defRPr sz="1400">
              <a:latin typeface="Verdana" pitchFamily="34" charset="0"/>
            </a:defRPr>
          </a:pPr>
          <a:endParaRPr lang="es-CL"/>
        </a:p>
      </c:txPr>
    </c:legend>
    <c:plotVisOnly val="1"/>
    <c:dispBlanksAs val="gap"/>
    <c:showDLblsOverMax val="0"/>
  </c:chart>
  <c:spPr>
    <a:ln>
      <a:noFill/>
    </a:ln>
  </c:spPr>
  <c:printSettings>
    <c:headerFooter/>
    <c:pageMargins b="0.75000000000000544" l="0.70000000000000062" r="0.70000000000000062" t="0.750000000000005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Distribución de Problemas de Salud acumulados a junio</a:t>
            </a:r>
          </a:p>
          <a:p>
            <a:pPr>
              <a:defRPr sz="1200" cap="all" baseline="0">
                <a:solidFill>
                  <a:srgbClr val="0067B7"/>
                </a:solidFill>
                <a:latin typeface="Verdana" pitchFamily="34" charset="0"/>
              </a:defRPr>
            </a:pPr>
            <a:r>
              <a:rPr lang="en-US" sz="1200" cap="all" baseline="0">
                <a:solidFill>
                  <a:srgbClr val="0067B7"/>
                </a:solidFill>
                <a:latin typeface="Verdana" pitchFamily="34" charset="0"/>
              </a:rPr>
              <a:t>Fonasa e Isapres</a:t>
            </a:r>
          </a:p>
        </c:rich>
      </c:tx>
      <c:layout/>
      <c:overlay val="1"/>
    </c:title>
    <c:autoTitleDeleted val="0"/>
    <c:plotArea>
      <c:layout>
        <c:manualLayout>
          <c:layoutTarget val="inner"/>
          <c:xMode val="edge"/>
          <c:yMode val="edge"/>
          <c:x val="9.743896984625984E-2"/>
          <c:y val="0.15203012830268084"/>
          <c:w val="0.84811105876722659"/>
          <c:h val="0.70855493174784956"/>
        </c:manualLayout>
      </c:layout>
      <c:barChart>
        <c:barDir val="col"/>
        <c:grouping val="stacked"/>
        <c:varyColors val="0"/>
        <c:ser>
          <c:idx val="0"/>
          <c:order val="0"/>
          <c:tx>
            <c:strRef>
              <c:f>[3]GrafPorGrupdeDS!$C$43</c:f>
              <c:strCache>
                <c:ptCount val="1"/>
                <c:pt idx="0">
                  <c:v>Problema  1 - 25</c:v>
                </c:pt>
              </c:strCache>
            </c:strRef>
          </c:tx>
          <c:invertIfNegative val="0"/>
          <c:dLbls>
            <c:dLbl>
              <c:idx val="0"/>
              <c:layout/>
              <c:tx>
                <c:rich>
                  <a:bodyPr/>
                  <a:lstStyle/>
                  <a:p>
                    <a:r>
                      <a:rPr lang="en-US"/>
                      <a:t>100%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DE2-411B-A039-D6DF111CB7C1}"/>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[3]GrafPorGrupdeDS!$D$42:$T$42</c:f>
              <c:strCache>
                <c:ptCount val="17"/>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pt idx="16">
                  <c:v>a Jun 2022</c:v>
                </c:pt>
              </c:strCache>
            </c:strRef>
          </c:cat>
          <c:val>
            <c:numRef>
              <c:f>[3]GrafPorGrupdeDS!$D$43:$T$43</c:f>
              <c:numCache>
                <c:formatCode>General</c:formatCode>
                <c:ptCount val="17"/>
                <c:pt idx="0">
                  <c:v>1</c:v>
                </c:pt>
                <c:pt idx="1">
                  <c:v>0.84646711172130895</c:v>
                </c:pt>
                <c:pt idx="2">
                  <c:v>0.69090234226581948</c:v>
                </c:pt>
                <c:pt idx="3">
                  <c:v>0.62283817989371382</c:v>
                </c:pt>
                <c:pt idx="4">
                  <c:v>0.58810978945714043</c:v>
                </c:pt>
                <c:pt idx="5">
                  <c:v>0.56195836074042349</c:v>
                </c:pt>
                <c:pt idx="6">
                  <c:v>0.54924624373635089</c:v>
                </c:pt>
                <c:pt idx="7">
                  <c:v>0.5425752534304018</c:v>
                </c:pt>
                <c:pt idx="8">
                  <c:v>0.53648280970375728</c:v>
                </c:pt>
                <c:pt idx="9">
                  <c:v>0.53416126436740696</c:v>
                </c:pt>
                <c:pt idx="10">
                  <c:v>0.53311327822939503</c:v>
                </c:pt>
                <c:pt idx="11">
                  <c:v>0.5320462262046336</c:v>
                </c:pt>
                <c:pt idx="12">
                  <c:v>0.53220672899031429</c:v>
                </c:pt>
                <c:pt idx="13">
                  <c:v>0.53333525511989543</c:v>
                </c:pt>
                <c:pt idx="14">
                  <c:v>0.53234164286155661</c:v>
                </c:pt>
                <c:pt idx="15">
                  <c:v>0.52987524572781664</c:v>
                </c:pt>
                <c:pt idx="16">
                  <c:v>0.53168923922421329</c:v>
                </c:pt>
              </c:numCache>
            </c:numRef>
          </c:val>
          <c:extLst>
            <c:ext xmlns:c16="http://schemas.microsoft.com/office/drawing/2014/chart" uri="{C3380CC4-5D6E-409C-BE32-E72D297353CC}">
              <c16:uniqueId val="{00000001-1DE2-411B-A039-D6DF111CB7C1}"/>
            </c:ext>
          </c:extLst>
        </c:ser>
        <c:ser>
          <c:idx val="1"/>
          <c:order val="1"/>
          <c:tx>
            <c:strRef>
              <c:f>[3]GrafPorGrupdeDS!$C$44</c:f>
              <c:strCache>
                <c:ptCount val="1"/>
                <c:pt idx="0">
                  <c:v>Problema 26 - 40</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1DE2-411B-A039-D6DF111CB7C1}"/>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[3]GrafPorGrupdeDS!$D$42:$T$42</c:f>
              <c:strCache>
                <c:ptCount val="17"/>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pt idx="16">
                  <c:v>a Jun 2022</c:v>
                </c:pt>
              </c:strCache>
            </c:strRef>
          </c:cat>
          <c:val>
            <c:numRef>
              <c:f>[3]GrafPorGrupdeDS!$D$44:$T$44</c:f>
              <c:numCache>
                <c:formatCode>General</c:formatCode>
                <c:ptCount val="17"/>
                <c:pt idx="1">
                  <c:v>0.15353288827869102</c:v>
                </c:pt>
                <c:pt idx="2">
                  <c:v>0.18116482380576734</c:v>
                </c:pt>
                <c:pt idx="3">
                  <c:v>0.19340590671535479</c:v>
                </c:pt>
                <c:pt idx="4">
                  <c:v>0.19801881218255935</c:v>
                </c:pt>
                <c:pt idx="5">
                  <c:v>0.19229270913951102</c:v>
                </c:pt>
                <c:pt idx="6">
                  <c:v>0.18774314769950917</c:v>
                </c:pt>
                <c:pt idx="7">
                  <c:v>0.18322152494195162</c:v>
                </c:pt>
                <c:pt idx="8">
                  <c:v>0.1771465893925511</c:v>
                </c:pt>
                <c:pt idx="9">
                  <c:v>0.17388971506185286</c:v>
                </c:pt>
                <c:pt idx="10">
                  <c:v>0.17201056066495277</c:v>
                </c:pt>
                <c:pt idx="11">
                  <c:v>0.17058349778748153</c:v>
                </c:pt>
                <c:pt idx="12">
                  <c:v>0.16960537353929667</c:v>
                </c:pt>
                <c:pt idx="13">
                  <c:v>0.1688040910243721</c:v>
                </c:pt>
                <c:pt idx="14">
                  <c:v>0.16813807903010344</c:v>
                </c:pt>
                <c:pt idx="15">
                  <c:v>0.16718404891674579</c:v>
                </c:pt>
                <c:pt idx="16">
                  <c:v>0.16665857176477905</c:v>
                </c:pt>
              </c:numCache>
            </c:numRef>
          </c:val>
          <c:extLst>
            <c:ext xmlns:c16="http://schemas.microsoft.com/office/drawing/2014/chart" uri="{C3380CC4-5D6E-409C-BE32-E72D297353CC}">
              <c16:uniqueId val="{00000003-1DE2-411B-A039-D6DF111CB7C1}"/>
            </c:ext>
          </c:extLst>
        </c:ser>
        <c:ser>
          <c:idx val="2"/>
          <c:order val="2"/>
          <c:tx>
            <c:strRef>
              <c:f>[3]GrafPorGrupdeDS!$C$45</c:f>
              <c:strCache>
                <c:ptCount val="1"/>
                <c:pt idx="0">
                  <c:v>Problema 41 - 56</c:v>
                </c:pt>
              </c:strCache>
            </c:strRef>
          </c:tx>
          <c:invertIfNegative val="0"/>
          <c:dLbls>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[3]GrafPorGrupdeDS!$D$42:$T$42</c:f>
              <c:strCache>
                <c:ptCount val="17"/>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pt idx="16">
                  <c:v>a Jun 2022</c:v>
                </c:pt>
              </c:strCache>
            </c:strRef>
          </c:cat>
          <c:val>
            <c:numRef>
              <c:f>[3]GrafPorGrupdeDS!$D$45:$T$45</c:f>
              <c:numCache>
                <c:formatCode>General</c:formatCode>
                <c:ptCount val="17"/>
                <c:pt idx="2">
                  <c:v>0.12793283392841318</c:v>
                </c:pt>
                <c:pt idx="3">
                  <c:v>0.18375591339093139</c:v>
                </c:pt>
                <c:pt idx="4">
                  <c:v>0.21387139836030025</c:v>
                </c:pt>
                <c:pt idx="5">
                  <c:v>0.22470854832060841</c:v>
                </c:pt>
                <c:pt idx="6">
                  <c:v>0.22617341914677</c:v>
                </c:pt>
                <c:pt idx="7">
                  <c:v>0.22468732525011953</c:v>
                </c:pt>
                <c:pt idx="8">
                  <c:v>0.21863987536492277</c:v>
                </c:pt>
                <c:pt idx="9">
                  <c:v>0.21345201213191034</c:v>
                </c:pt>
                <c:pt idx="10">
                  <c:v>0.20859579716084012</c:v>
                </c:pt>
                <c:pt idx="11">
                  <c:v>0.20464415016281637</c:v>
                </c:pt>
                <c:pt idx="12">
                  <c:v>0.20050440588105348</c:v>
                </c:pt>
                <c:pt idx="13">
                  <c:v>0.19625934209863824</c:v>
                </c:pt>
                <c:pt idx="14">
                  <c:v>0.19466038372188779</c:v>
                </c:pt>
                <c:pt idx="15">
                  <c:v>0.19484887050085317</c:v>
                </c:pt>
                <c:pt idx="16">
                  <c:v>0.19120336566626822</c:v>
                </c:pt>
              </c:numCache>
            </c:numRef>
          </c:val>
          <c:extLst>
            <c:ext xmlns:c16="http://schemas.microsoft.com/office/drawing/2014/chart" uri="{C3380CC4-5D6E-409C-BE32-E72D297353CC}">
              <c16:uniqueId val="{00000004-1DE2-411B-A039-D6DF111CB7C1}"/>
            </c:ext>
          </c:extLst>
        </c:ser>
        <c:ser>
          <c:idx val="3"/>
          <c:order val="3"/>
          <c:tx>
            <c:strRef>
              <c:f>[3]GrafPorGrupdeDS!$C$46</c:f>
              <c:strCache>
                <c:ptCount val="1"/>
                <c:pt idx="0">
                  <c:v>Problema 57 - 69</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1DE2-411B-A039-D6DF111CB7C1}"/>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[3]GrafPorGrupdeDS!$D$42:$T$42</c:f>
              <c:strCache>
                <c:ptCount val="17"/>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pt idx="16">
                  <c:v>a Jun 2022</c:v>
                </c:pt>
              </c:strCache>
            </c:strRef>
          </c:cat>
          <c:val>
            <c:numRef>
              <c:f>[3]GrafPorGrupdeDS!$D$46:$T$46</c:f>
              <c:numCache>
                <c:formatCode>General</c:formatCode>
                <c:ptCount val="17"/>
                <c:pt idx="5">
                  <c:v>2.1040381799457067E-2</c:v>
                </c:pt>
                <c:pt idx="6">
                  <c:v>3.6837189417369902E-2</c:v>
                </c:pt>
                <c:pt idx="7">
                  <c:v>4.9515896377527041E-2</c:v>
                </c:pt>
                <c:pt idx="8">
                  <c:v>5.7895374285580989E-2</c:v>
                </c:pt>
                <c:pt idx="9">
                  <c:v>6.4266399671100455E-2</c:v>
                </c:pt>
                <c:pt idx="10">
                  <c:v>6.8769347341147175E-2</c:v>
                </c:pt>
                <c:pt idx="11">
                  <c:v>7.258498069720927E-2</c:v>
                </c:pt>
                <c:pt idx="12">
                  <c:v>7.51841987003838E-2</c:v>
                </c:pt>
                <c:pt idx="13">
                  <c:v>7.7079011967072356E-2</c:v>
                </c:pt>
                <c:pt idx="14">
                  <c:v>7.8310792696560397E-2</c:v>
                </c:pt>
                <c:pt idx="15">
                  <c:v>7.9657227162028235E-2</c:v>
                </c:pt>
                <c:pt idx="16">
                  <c:v>7.9884874937601949E-2</c:v>
                </c:pt>
              </c:numCache>
            </c:numRef>
          </c:val>
          <c:extLst>
            <c:ext xmlns:c16="http://schemas.microsoft.com/office/drawing/2014/chart" uri="{C3380CC4-5D6E-409C-BE32-E72D297353CC}">
              <c16:uniqueId val="{00000006-1DE2-411B-A039-D6DF111CB7C1}"/>
            </c:ext>
          </c:extLst>
        </c:ser>
        <c:ser>
          <c:idx val="4"/>
          <c:order val="4"/>
          <c:tx>
            <c:strRef>
              <c:f>[3]GrafPorGrupdeDS!$C$47</c:f>
              <c:strCache>
                <c:ptCount val="1"/>
                <c:pt idx="0">
                  <c:v>Problema 70 - 80</c:v>
                </c:pt>
              </c:strCache>
            </c:strRef>
          </c:tx>
          <c:invertIfNegative val="0"/>
          <c:dLbls>
            <c:dLbl>
              <c:idx val="8"/>
              <c:layout>
                <c:manualLayout>
                  <c:x val="1.7037224053983409E-3"/>
                  <c:y val="-2.3860653781913623E-2"/>
                </c:manualLayout>
              </c:layout>
              <c:spPr>
                <a:noFill/>
                <a:ln>
                  <a:noFill/>
                </a:ln>
                <a:effectLst/>
              </c:spPr>
              <c:txPr>
                <a:bodyPr wrap="square" lIns="38100" tIns="19050" rIns="38100" bIns="19050" anchor="ctr">
                  <a:spAutoFit/>
                </a:bodyPr>
                <a:lstStyle/>
                <a:p>
                  <a:pPr>
                    <a:defRPr sz="700" b="0" i="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DE2-411B-A039-D6DF111CB7C1}"/>
                </c:ext>
              </c:extLst>
            </c:dLbl>
            <c:dLbl>
              <c:idx val="9"/>
              <c:layout>
                <c:manualLayout>
                  <c:x val="-1.2851818449115506E-16"/>
                  <c:y val="-2.7160493827160518E-2"/>
                </c:manualLayout>
              </c:layout>
              <c:spPr>
                <a:noFill/>
                <a:ln>
                  <a:noFill/>
                </a:ln>
                <a:effectLst/>
              </c:spPr>
              <c:txPr>
                <a:bodyPr wrap="square" lIns="38100" tIns="19050" rIns="38100" bIns="19050" anchor="ctr">
                  <a:spAutoFit/>
                </a:bodyPr>
                <a:lstStyle/>
                <a:p>
                  <a:pPr>
                    <a:defRPr sz="700" b="0" i="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DE2-411B-A039-D6DF111CB7C1}"/>
                </c:ext>
              </c:extLst>
            </c:dLbl>
            <c:dLbl>
              <c:idx val="10"/>
              <c:layout>
                <c:manualLayout>
                  <c:x val="0"/>
                  <c:y val="-2.9629629629629631E-2"/>
                </c:manualLayout>
              </c:layout>
              <c:spPr>
                <a:noFill/>
                <a:ln>
                  <a:noFill/>
                </a:ln>
                <a:effectLst/>
              </c:spPr>
              <c:txPr>
                <a:bodyPr wrap="square" lIns="38100" tIns="19050" rIns="38100" bIns="19050" anchor="ctr">
                  <a:spAutoFit/>
                </a:bodyPr>
                <a:lstStyle/>
                <a:p>
                  <a:pPr>
                    <a:defRPr sz="700" b="0" i="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DE2-411B-A039-D6DF111CB7C1}"/>
                </c:ext>
              </c:extLst>
            </c:dLbl>
            <c:dLbl>
              <c:idx val="11"/>
              <c:layout>
                <c:manualLayout>
                  <c:x val="0"/>
                  <c:y val="-2.9629629629629631E-2"/>
                </c:manualLayout>
              </c:layout>
              <c:spPr>
                <a:noFill/>
                <a:ln>
                  <a:noFill/>
                </a:ln>
                <a:effectLst/>
              </c:spPr>
              <c:txPr>
                <a:bodyPr wrap="square" lIns="38100" tIns="19050" rIns="38100" bIns="19050" anchor="ctr">
                  <a:spAutoFit/>
                </a:bodyPr>
                <a:lstStyle/>
                <a:p>
                  <a:pPr>
                    <a:defRPr sz="700" b="0" i="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DE2-411B-A039-D6DF111CB7C1}"/>
                </c:ext>
              </c:extLst>
            </c:dLbl>
            <c:dLbl>
              <c:idx val="12"/>
              <c:layout>
                <c:manualLayout>
                  <c:x val="0"/>
                  <c:y val="-2.7160493827160494E-2"/>
                </c:manualLayout>
              </c:layout>
              <c:spPr>
                <a:noFill/>
                <a:ln>
                  <a:noFill/>
                </a:ln>
                <a:effectLst/>
              </c:spPr>
              <c:txPr>
                <a:bodyPr wrap="square" lIns="38100" tIns="19050" rIns="38100" bIns="19050" anchor="ctr">
                  <a:spAutoFit/>
                </a:bodyPr>
                <a:lstStyle/>
                <a:p>
                  <a:pPr>
                    <a:defRPr sz="700" b="0" i="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1DE2-411B-A039-D6DF111CB7C1}"/>
                </c:ext>
              </c:extLst>
            </c:dLbl>
            <c:dLbl>
              <c:idx val="13"/>
              <c:layout>
                <c:manualLayout>
                  <c:x val="0"/>
                  <c:y val="-2.9629629629629652E-2"/>
                </c:manualLayout>
              </c:layout>
              <c:spPr>
                <a:noFill/>
                <a:ln>
                  <a:noFill/>
                </a:ln>
                <a:effectLst/>
              </c:spPr>
              <c:txPr>
                <a:bodyPr wrap="square" lIns="38100" tIns="19050" rIns="38100" bIns="19050" anchor="ctr">
                  <a:spAutoFit/>
                </a:bodyPr>
                <a:lstStyle/>
                <a:p>
                  <a:pPr>
                    <a:defRPr sz="700" b="0" i="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DE2-411B-A039-D6DF111CB7C1}"/>
                </c:ext>
              </c:extLst>
            </c:dLbl>
            <c:dLbl>
              <c:idx val="14"/>
              <c:layout>
                <c:manualLayout>
                  <c:x val="0"/>
                  <c:y val="1.018738484227625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DE2-411B-A039-D6DF111CB7C1}"/>
                </c:ext>
              </c:extLst>
            </c:dLbl>
            <c:dLbl>
              <c:idx val="15"/>
              <c:layout>
                <c:manualLayout>
                  <c:x val="-1.7037754732310601E-3"/>
                  <c:y val="3.489704631991400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DE2-411B-A039-D6DF111CB7C1}"/>
                </c:ext>
              </c:extLst>
            </c:dLbl>
            <c:spPr>
              <a:noFill/>
              <a:ln>
                <a:noFill/>
              </a:ln>
              <a:effectLst/>
            </c:spPr>
            <c:txPr>
              <a:bodyPr wrap="square" lIns="38100" tIns="19050" rIns="38100" bIns="19050" anchor="ctr">
                <a:spAutoFit/>
              </a:bodyPr>
              <a:lstStyle/>
              <a:p>
                <a:pPr>
                  <a:defRPr sz="700" b="0" i="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[3]GrafPorGrupdeDS!$D$42:$T$42</c:f>
              <c:strCache>
                <c:ptCount val="17"/>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pt idx="16">
                  <c:v>a Jun 2022</c:v>
                </c:pt>
              </c:strCache>
            </c:strRef>
          </c:cat>
          <c:val>
            <c:numRef>
              <c:f>[3]GrafPorGrupdeDS!$D$47:$T$47</c:f>
              <c:numCache>
                <c:formatCode>General</c:formatCode>
                <c:ptCount val="17"/>
                <c:pt idx="8">
                  <c:v>9.8353512531878674E-3</c:v>
                </c:pt>
                <c:pt idx="9">
                  <c:v>1.4230608767729415E-2</c:v>
                </c:pt>
                <c:pt idx="10">
                  <c:v>1.7511016603664976E-2</c:v>
                </c:pt>
                <c:pt idx="11">
                  <c:v>2.0141145147859266E-2</c:v>
                </c:pt>
                <c:pt idx="12">
                  <c:v>2.2499292888951795E-2</c:v>
                </c:pt>
                <c:pt idx="13">
                  <c:v>2.4522299790021858E-2</c:v>
                </c:pt>
                <c:pt idx="14">
                  <c:v>2.5939566723013723E-2</c:v>
                </c:pt>
                <c:pt idx="15">
                  <c:v>2.7196274068338841E-2</c:v>
                </c:pt>
                <c:pt idx="16">
                  <c:v>2.863293602389828E-2</c:v>
                </c:pt>
              </c:numCache>
            </c:numRef>
          </c:val>
          <c:extLst>
            <c:ext xmlns:c16="http://schemas.microsoft.com/office/drawing/2014/chart" uri="{C3380CC4-5D6E-409C-BE32-E72D297353CC}">
              <c16:uniqueId val="{0000000F-1DE2-411B-A039-D6DF111CB7C1}"/>
            </c:ext>
          </c:extLst>
        </c:ser>
        <c:ser>
          <c:idx val="5"/>
          <c:order val="5"/>
          <c:tx>
            <c:strRef>
              <c:f>[3]GrafPorGrupdeDS!$C$48</c:f>
              <c:strCache>
                <c:ptCount val="1"/>
                <c:pt idx="0">
                  <c:v>Problema 81 - 85</c:v>
                </c:pt>
              </c:strCache>
            </c:strRef>
          </c:tx>
          <c:invertIfNegative val="0"/>
          <c:dLbls>
            <c:dLbl>
              <c:idx val="14"/>
              <c:layout>
                <c:manualLayout>
                  <c:x val="1.3514426650448363E-3"/>
                  <c:y val="-1.7296763034346428E-2"/>
                </c:manualLayout>
              </c:layout>
              <c:tx>
                <c:rich>
                  <a:bodyPr/>
                  <a:lstStyle/>
                  <a:p>
                    <a:r>
                      <a:rPr lang="en-US"/>
                      <a:t>0,1%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1DE2-411B-A039-D6DF111CB7C1}"/>
                </c:ext>
              </c:extLst>
            </c:dLbl>
            <c:dLbl>
              <c:idx val="15"/>
              <c:layout>
                <c:manualLayout>
                  <c:x val="0"/>
                  <c:y val="-1.7296763034346428E-2"/>
                </c:manualLayout>
              </c:layout>
              <c:tx>
                <c:rich>
                  <a:bodyPr/>
                  <a:lstStyle/>
                  <a:p>
                    <a:r>
                      <a:rPr lang="en-US"/>
                      <a:t>0,1%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1DE2-411B-A039-D6DF111CB7C1}"/>
                </c:ext>
              </c:extLst>
            </c:dLbl>
            <c:dLbl>
              <c:idx val="16"/>
              <c:layout>
                <c:manualLayout>
                  <c:x val="0"/>
                  <c:y val="-1.4825796886582653E-2"/>
                </c:manualLayout>
              </c:layout>
              <c:tx>
                <c:rich>
                  <a:bodyPr/>
                  <a:lstStyle/>
                  <a:p>
                    <a:r>
                      <a:rPr lang="en-US"/>
                      <a:t>0,2%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1DE2-411B-A039-D6DF111CB7C1}"/>
                </c:ext>
              </c:extLst>
            </c:dLbl>
            <c:spPr>
              <a:noFill/>
              <a:ln>
                <a:noFill/>
              </a:ln>
              <a:effectLst/>
            </c:spPr>
            <c:txPr>
              <a:bodyPr wrap="square" lIns="38100" tIns="19050" rIns="38100" bIns="19050" anchor="ctr">
                <a:spAutoFit/>
              </a:bodyPr>
              <a:lstStyle/>
              <a:p>
                <a:pPr>
                  <a:defRPr sz="700" baseline="0">
                    <a:latin typeface="Verdana" panose="020B0604030504040204"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[3]GrafPorGrupdeDS!$D$42:$T$42</c:f>
              <c:strCache>
                <c:ptCount val="17"/>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pt idx="16">
                  <c:v>a Jun 2022</c:v>
                </c:pt>
              </c:strCache>
            </c:strRef>
          </c:cat>
          <c:val>
            <c:numRef>
              <c:f>[3]GrafPorGrupdeDS!$D$48:$T$48</c:f>
              <c:numCache>
                <c:formatCode>General</c:formatCode>
                <c:ptCount val="17"/>
                <c:pt idx="14">
                  <c:v>6.0953496687801549E-4</c:v>
                </c:pt>
                <c:pt idx="15">
                  <c:v>1.238333624217327E-3</c:v>
                </c:pt>
                <c:pt idx="16">
                  <c:v>1.9310123832392099E-3</c:v>
                </c:pt>
              </c:numCache>
            </c:numRef>
          </c:val>
          <c:extLst>
            <c:ext xmlns:c16="http://schemas.microsoft.com/office/drawing/2014/chart" uri="{C3380CC4-5D6E-409C-BE32-E72D297353CC}">
              <c16:uniqueId val="{00000013-1DE2-411B-A039-D6DF111CB7C1}"/>
            </c:ext>
          </c:extLst>
        </c:ser>
        <c:dLbls>
          <c:showLegendKey val="0"/>
          <c:showVal val="0"/>
          <c:showCatName val="0"/>
          <c:showSerName val="0"/>
          <c:showPercent val="0"/>
          <c:showBubbleSize val="0"/>
        </c:dLbls>
        <c:gapWidth val="54"/>
        <c:overlap val="100"/>
        <c:axId val="480558464"/>
        <c:axId val="480559024"/>
      </c:barChart>
      <c:catAx>
        <c:axId val="480558464"/>
        <c:scaling>
          <c:orientation val="minMax"/>
        </c:scaling>
        <c:delete val="0"/>
        <c:axPos val="b"/>
        <c:numFmt formatCode="General" sourceLinked="0"/>
        <c:majorTickMark val="out"/>
        <c:minorTickMark val="none"/>
        <c:tickLblPos val="nextTo"/>
        <c:txPr>
          <a:bodyPr/>
          <a:lstStyle/>
          <a:p>
            <a:pPr>
              <a:defRPr sz="800">
                <a:latin typeface="Verdana" pitchFamily="34" charset="0"/>
              </a:defRPr>
            </a:pPr>
            <a:endParaRPr lang="es-CL"/>
          </a:p>
        </c:txPr>
        <c:crossAx val="480559024"/>
        <c:crosses val="autoZero"/>
        <c:auto val="1"/>
        <c:lblAlgn val="ctr"/>
        <c:lblOffset val="100"/>
        <c:noMultiLvlLbl val="0"/>
      </c:catAx>
      <c:valAx>
        <c:axId val="480559024"/>
        <c:scaling>
          <c:orientation val="minMax"/>
          <c:max val="1"/>
        </c:scaling>
        <c:delete val="0"/>
        <c:axPos val="l"/>
        <c:numFmt formatCode="General" sourceLinked="1"/>
        <c:majorTickMark val="out"/>
        <c:minorTickMark val="none"/>
        <c:tickLblPos val="nextTo"/>
        <c:txPr>
          <a:bodyPr/>
          <a:lstStyle/>
          <a:p>
            <a:pPr>
              <a:defRPr sz="900">
                <a:latin typeface="Verdana" pitchFamily="34" charset="0"/>
              </a:defRPr>
            </a:pPr>
            <a:endParaRPr lang="es-CL"/>
          </a:p>
        </c:txPr>
        <c:crossAx val="480558464"/>
        <c:crosses val="autoZero"/>
        <c:crossBetween val="between"/>
        <c:majorUnit val="0.2"/>
      </c:valAx>
    </c:plotArea>
    <c:legend>
      <c:legendPos val="r"/>
      <c:layout>
        <c:manualLayout>
          <c:xMode val="edge"/>
          <c:yMode val="edge"/>
          <c:x val="8.3511777014665153E-2"/>
          <c:y val="0.93289501124456797"/>
          <c:w val="0.8580394099164157"/>
          <c:h val="6.7104988755432055E-2"/>
        </c:manualLayout>
      </c:layout>
      <c:overlay val="1"/>
      <c:spPr>
        <a:noFill/>
        <a:ln>
          <a:noFill/>
        </a:ln>
      </c:spPr>
      <c:txPr>
        <a:bodyPr/>
        <a:lstStyle/>
        <a:p>
          <a:pPr>
            <a:defRPr sz="900">
              <a:latin typeface="Verdana" pitchFamily="34" charset="0"/>
            </a:defRPr>
          </a:pPr>
          <a:endParaRPr lang="es-CL"/>
        </a:p>
      </c:txPr>
    </c:legend>
    <c:plotVisOnly val="1"/>
    <c:dispBlanksAs val="gap"/>
    <c:showDLblsOverMax val="0"/>
  </c:chart>
  <c:spPr>
    <a:noFill/>
    <a:ln>
      <a:noFill/>
    </a:ln>
  </c:sp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Problemas de Salud acumulados con modalidad atención ambulatoria más frecuente SEPTIEMBRE 2022</a:t>
            </a:r>
          </a:p>
        </c:rich>
      </c:tx>
      <c:layout>
        <c:manualLayout>
          <c:xMode val="edge"/>
          <c:yMode val="edge"/>
          <c:x val="0.13215081222955172"/>
          <c:y val="8.5106401989479778E-3"/>
        </c:manualLayout>
      </c:layout>
      <c:overlay val="1"/>
    </c:title>
    <c:autoTitleDeleted val="0"/>
    <c:plotArea>
      <c:layout>
        <c:manualLayout>
          <c:layoutTarget val="inner"/>
          <c:xMode val="edge"/>
          <c:yMode val="edge"/>
          <c:x val="0.11522359841445469"/>
          <c:y val="0.10607250931423674"/>
          <c:w val="0.60481306821640468"/>
          <c:h val="0.8361733034396166"/>
        </c:manualLayout>
      </c:layout>
      <c:barChart>
        <c:barDir val="bar"/>
        <c:grouping val="percentStacked"/>
        <c:varyColors val="0"/>
        <c:ser>
          <c:idx val="0"/>
          <c:order val="0"/>
          <c:tx>
            <c:strRef>
              <c:f>[3]POBOBJ!$N$10:$O$10</c:f>
              <c:strCache>
                <c:ptCount val="1"/>
                <c:pt idx="0">
                  <c:v>N° 46 Urgencias odontológicas ambulatorias</c:v>
                </c:pt>
              </c:strCache>
            </c:strRef>
          </c:tx>
          <c:invertIfNegative val="0"/>
          <c:dLbls>
            <c:dLbl>
              <c:idx val="0"/>
              <c:layout/>
              <c:tx>
                <c:rich>
                  <a:bodyPr/>
                  <a:lstStyle/>
                  <a:p>
                    <a:r>
                      <a:rPr lang="en-US"/>
                      <a:t>N° 46</a:t>
                    </a:r>
                  </a:p>
                  <a:p>
                    <a:fld id="{7BD9C76F-5AC3-4471-B7F6-8C385AC547E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F6B9-4285-975C-74B88B28EA93}"/>
                </c:ext>
              </c:extLst>
            </c:dLbl>
            <c:dLbl>
              <c:idx val="1"/>
              <c:layout>
                <c:manualLayout>
                  <c:x val="7.4177086989864437E-3"/>
                  <c:y val="-1.5151518766766587E-2"/>
                </c:manualLayout>
              </c:layout>
              <c:tx>
                <c:rich>
                  <a:bodyPr/>
                  <a:lstStyle/>
                  <a:p>
                    <a:r>
                      <a:rPr lang="en-US"/>
                      <a:t>N° 46</a:t>
                    </a:r>
                  </a:p>
                  <a:p>
                    <a:fld id="{D31ACB62-C905-435D-9D1B-ED3534BDAAC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F6B9-4285-975C-74B88B28EA93}"/>
                </c:ext>
              </c:extLst>
            </c:dLbl>
            <c:dLbl>
              <c:idx val="2"/>
              <c:layout/>
              <c:tx>
                <c:rich>
                  <a:bodyPr/>
                  <a:lstStyle/>
                  <a:p>
                    <a:r>
                      <a:rPr lang="en-US" baseline="0"/>
                      <a:t>N° 46</a:t>
                    </a:r>
                  </a:p>
                  <a:p>
                    <a:fld id="{351D3104-5106-49C2-BCCD-C0C815457F73}"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F6B9-4285-975C-74B88B28EA93}"/>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[3]POBOBJ!$P$9:$R$9</c:f>
              <c:strCache>
                <c:ptCount val="3"/>
                <c:pt idx="0">
                  <c:v>Fonasa</c:v>
                </c:pt>
                <c:pt idx="1">
                  <c:v>Isapre</c:v>
                </c:pt>
                <c:pt idx="2">
                  <c:v>Sistema</c:v>
                </c:pt>
              </c:strCache>
            </c:strRef>
          </c:cat>
          <c:val>
            <c:numRef>
              <c:f>[3]POBOBJ!$P$10:$R$10</c:f>
              <c:numCache>
                <c:formatCode>General</c:formatCode>
                <c:ptCount val="3"/>
                <c:pt idx="0">
                  <c:v>0.17392103319628385</c:v>
                </c:pt>
                <c:pt idx="1">
                  <c:v>4.2754286375334953E-2</c:v>
                </c:pt>
                <c:pt idx="2">
                  <c:v>0.16659211141617181</c:v>
                </c:pt>
              </c:numCache>
            </c:numRef>
          </c:val>
          <c:extLst>
            <c:ext xmlns:c16="http://schemas.microsoft.com/office/drawing/2014/chart" uri="{C3380CC4-5D6E-409C-BE32-E72D297353CC}">
              <c16:uniqueId val="{00000003-F6B9-4285-975C-74B88B28EA93}"/>
            </c:ext>
          </c:extLst>
        </c:ser>
        <c:ser>
          <c:idx val="1"/>
          <c:order val="1"/>
          <c:tx>
            <c:strRef>
              <c:f>[3]POBOBJ!$N$11:$O$11</c:f>
              <c:strCache>
                <c:ptCount val="1"/>
                <c:pt idx="0">
                  <c:v>N° 19 Infección Respiratoria Aguda (IRA) Infantil</c:v>
                </c:pt>
              </c:strCache>
            </c:strRef>
          </c:tx>
          <c:invertIfNegative val="0"/>
          <c:dLbls>
            <c:dLbl>
              <c:idx val="0"/>
              <c:layout/>
              <c:tx>
                <c:rich>
                  <a:bodyPr/>
                  <a:lstStyle/>
                  <a:p>
                    <a:r>
                      <a:rPr lang="en-US"/>
                      <a:t>N° 19</a:t>
                    </a:r>
                  </a:p>
                  <a:p>
                    <a:r>
                      <a:rPr lang="en-US"/>
                      <a:t>13,9%</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F6B9-4285-975C-74B88B28EA93}"/>
                </c:ext>
              </c:extLst>
            </c:dLbl>
            <c:dLbl>
              <c:idx val="1"/>
              <c:layout/>
              <c:tx>
                <c:rich>
                  <a:bodyPr/>
                  <a:lstStyle/>
                  <a:p>
                    <a:r>
                      <a:rPr lang="en-US"/>
                      <a:t>N° 19</a:t>
                    </a:r>
                  </a:p>
                  <a:p>
                    <a:r>
                      <a:rPr lang="en-US"/>
                      <a:t>14,0%</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F6B9-4285-975C-74B88B28EA93}"/>
                </c:ext>
              </c:extLst>
            </c:dLbl>
            <c:dLbl>
              <c:idx val="2"/>
              <c:layout>
                <c:manualLayout>
                  <c:x val="-1.8544271747466153E-3"/>
                  <c:y val="0"/>
                </c:manualLayout>
              </c:layout>
              <c:tx>
                <c:rich>
                  <a:bodyPr/>
                  <a:lstStyle/>
                  <a:p>
                    <a:r>
                      <a:rPr lang="en-US"/>
                      <a:t>N° 19</a:t>
                    </a:r>
                  </a:p>
                  <a:p>
                    <a:r>
                      <a:rPr lang="en-US"/>
                      <a:t>13,9%</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F6B9-4285-975C-74B88B28EA93}"/>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[3]POBOBJ!$P$9:$R$9</c:f>
              <c:strCache>
                <c:ptCount val="3"/>
                <c:pt idx="0">
                  <c:v>Fonasa</c:v>
                </c:pt>
                <c:pt idx="1">
                  <c:v>Isapre</c:v>
                </c:pt>
                <c:pt idx="2">
                  <c:v>Sistema</c:v>
                </c:pt>
              </c:strCache>
            </c:strRef>
          </c:cat>
          <c:val>
            <c:numRef>
              <c:f>[3]POBOBJ!$P$11:$R$11</c:f>
              <c:numCache>
                <c:formatCode>General</c:formatCode>
                <c:ptCount val="3"/>
                <c:pt idx="0">
                  <c:v>0.13868968999984485</c:v>
                </c:pt>
                <c:pt idx="1">
                  <c:v>0.14008204887578768</c:v>
                </c:pt>
                <c:pt idx="2">
                  <c:v>0.1387674878376273</c:v>
                </c:pt>
              </c:numCache>
            </c:numRef>
          </c:val>
          <c:extLst>
            <c:ext xmlns:c16="http://schemas.microsoft.com/office/drawing/2014/chart" uri="{C3380CC4-5D6E-409C-BE32-E72D297353CC}">
              <c16:uniqueId val="{00000007-F6B9-4285-975C-74B88B28EA93}"/>
            </c:ext>
          </c:extLst>
        </c:ser>
        <c:ser>
          <c:idx val="2"/>
          <c:order val="2"/>
          <c:tx>
            <c:strRef>
              <c:f>[3]POBOBJ!$N$12:$O$12</c:f>
              <c:strCache>
                <c:ptCount val="1"/>
                <c:pt idx="0">
                  <c:v>N° 21 Hipertensión Arterial</c:v>
                </c:pt>
              </c:strCache>
            </c:strRef>
          </c:tx>
          <c:invertIfNegative val="0"/>
          <c:dLbls>
            <c:dLbl>
              <c:idx val="0"/>
              <c:layout/>
              <c:tx>
                <c:rich>
                  <a:bodyPr/>
                  <a:lstStyle/>
                  <a:p>
                    <a:r>
                      <a:rPr lang="en-US" baseline="0"/>
                      <a:t>N° 21</a:t>
                    </a:r>
                  </a:p>
                  <a:p>
                    <a:fld id="{2DEB23CA-7F63-4186-A484-49EA0FF4FA5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F6B9-4285-975C-74B88B28EA93}"/>
                </c:ext>
              </c:extLst>
            </c:dLbl>
            <c:dLbl>
              <c:idx val="1"/>
              <c:layout/>
              <c:tx>
                <c:rich>
                  <a:bodyPr/>
                  <a:lstStyle/>
                  <a:p>
                    <a:r>
                      <a:rPr lang="en-US" baseline="0"/>
                      <a:t>N° 21</a:t>
                    </a:r>
                  </a:p>
                  <a:p>
                    <a:fld id="{C91D2F82-2A74-43A0-B4A9-4EEDB38949D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F6B9-4285-975C-74B88B28EA93}"/>
                </c:ext>
              </c:extLst>
            </c:dLbl>
            <c:dLbl>
              <c:idx val="2"/>
              <c:layout/>
              <c:tx>
                <c:rich>
                  <a:bodyPr/>
                  <a:lstStyle/>
                  <a:p>
                    <a:r>
                      <a:rPr lang="en-US" baseline="0"/>
                      <a:t>N° 21</a:t>
                    </a:r>
                  </a:p>
                  <a:p>
                    <a:fld id="{5564073A-AAD9-4ACD-B718-8FB89D99D4F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F6B9-4285-975C-74B88B28EA93}"/>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[3]POBOBJ!$P$9:$R$9</c:f>
              <c:strCache>
                <c:ptCount val="3"/>
                <c:pt idx="0">
                  <c:v>Fonasa</c:v>
                </c:pt>
                <c:pt idx="1">
                  <c:v>Isapre</c:v>
                </c:pt>
                <c:pt idx="2">
                  <c:v>Sistema</c:v>
                </c:pt>
              </c:strCache>
            </c:strRef>
          </c:cat>
          <c:val>
            <c:numRef>
              <c:f>[3]POBOBJ!$P$12:$R$12</c:f>
              <c:numCache>
                <c:formatCode>General</c:formatCode>
                <c:ptCount val="3"/>
                <c:pt idx="0">
                  <c:v>0.12097420256504306</c:v>
                </c:pt>
                <c:pt idx="1">
                  <c:v>0.18635117113445085</c:v>
                </c:pt>
                <c:pt idx="2">
                  <c:v>0.12462713061638898</c:v>
                </c:pt>
              </c:numCache>
            </c:numRef>
          </c:val>
          <c:extLst>
            <c:ext xmlns:c16="http://schemas.microsoft.com/office/drawing/2014/chart" uri="{C3380CC4-5D6E-409C-BE32-E72D297353CC}">
              <c16:uniqueId val="{0000000B-F6B9-4285-975C-74B88B28EA93}"/>
            </c:ext>
          </c:extLst>
        </c:ser>
        <c:ser>
          <c:idx val="3"/>
          <c:order val="3"/>
          <c:tx>
            <c:strRef>
              <c:f>[3]POBOBJ!$N$13:$O$13</c:f>
              <c:strCache>
                <c:ptCount val="1"/>
                <c:pt idx="0">
                  <c:v>N° 29 Vicios de refracción en personas de 65 años y más</c:v>
                </c:pt>
              </c:strCache>
            </c:strRef>
          </c:tx>
          <c:invertIfNegative val="0"/>
          <c:dLbls>
            <c:dLbl>
              <c:idx val="0"/>
              <c:layout/>
              <c:tx>
                <c:rich>
                  <a:bodyPr/>
                  <a:lstStyle/>
                  <a:p>
                    <a:r>
                      <a:rPr lang="en-US"/>
                      <a:t>N° 29</a:t>
                    </a:r>
                  </a:p>
                  <a:p>
                    <a:r>
                      <a:rPr lang="en-US"/>
                      <a:t>8,3%</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F6B9-4285-975C-74B88B28EA93}"/>
                </c:ext>
              </c:extLst>
            </c:dLbl>
            <c:dLbl>
              <c:idx val="1"/>
              <c:layout/>
              <c:tx>
                <c:rich>
                  <a:bodyPr/>
                  <a:lstStyle/>
                  <a:p>
                    <a:r>
                      <a:rPr lang="en-US"/>
                      <a:t>N° 29</a:t>
                    </a:r>
                  </a:p>
                  <a:p>
                    <a:r>
                      <a:rPr lang="en-US"/>
                      <a:t>2,6%</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D-F6B9-4285-975C-74B88B28EA93}"/>
                </c:ext>
              </c:extLst>
            </c:dLbl>
            <c:dLbl>
              <c:idx val="2"/>
              <c:layout/>
              <c:tx>
                <c:rich>
                  <a:bodyPr/>
                  <a:lstStyle/>
                  <a:p>
                    <a:r>
                      <a:rPr lang="en-US"/>
                      <a:t>N° 29</a:t>
                    </a:r>
                  </a:p>
                  <a:p>
                    <a:r>
                      <a:rPr lang="en-US"/>
                      <a:t>8,0%</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F6B9-4285-975C-74B88B28EA93}"/>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[3]POBOBJ!$P$9:$R$9</c:f>
              <c:strCache>
                <c:ptCount val="3"/>
                <c:pt idx="0">
                  <c:v>Fonasa</c:v>
                </c:pt>
                <c:pt idx="1">
                  <c:v>Isapre</c:v>
                </c:pt>
                <c:pt idx="2">
                  <c:v>Sistema</c:v>
                </c:pt>
              </c:strCache>
            </c:strRef>
          </c:cat>
          <c:val>
            <c:numRef>
              <c:f>[3]POBOBJ!$P$13:$R$13</c:f>
              <c:numCache>
                <c:formatCode>General</c:formatCode>
                <c:ptCount val="3"/>
                <c:pt idx="0">
                  <c:v>8.293950600438646E-2</c:v>
                </c:pt>
                <c:pt idx="1">
                  <c:v>2.5933672203443156E-2</c:v>
                </c:pt>
                <c:pt idx="2">
                  <c:v>7.9754313819148437E-2</c:v>
                </c:pt>
              </c:numCache>
            </c:numRef>
          </c:val>
          <c:extLst>
            <c:ext xmlns:c16="http://schemas.microsoft.com/office/drawing/2014/chart" uri="{C3380CC4-5D6E-409C-BE32-E72D297353CC}">
              <c16:uniqueId val="{0000000F-F6B9-4285-975C-74B88B28EA93}"/>
            </c:ext>
          </c:extLst>
        </c:ser>
        <c:ser>
          <c:idx val="4"/>
          <c:order val="4"/>
          <c:tx>
            <c:strRef>
              <c:f>[3]POBOBJ!$N$14:$O$14</c:f>
              <c:strCache>
                <c:ptCount val="1"/>
                <c:pt idx="0">
                  <c:v>OA Otras Ambulatorias</c:v>
                </c:pt>
              </c:strCache>
            </c:strRef>
          </c:tx>
          <c:invertIfNegative val="0"/>
          <c:dLbls>
            <c:dLbl>
              <c:idx val="0"/>
              <c:layout/>
              <c:tx>
                <c:rich>
                  <a:bodyPr/>
                  <a:lstStyle/>
                  <a:p>
                    <a:r>
                      <a:rPr lang="en-US" baseline="0"/>
                      <a:t>OA</a:t>
                    </a:r>
                  </a:p>
                  <a:p>
                    <a:fld id="{4BF3ADEE-BF6E-408C-B580-6C99D9A0A45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0-F6B9-4285-975C-74B88B28EA93}"/>
                </c:ext>
              </c:extLst>
            </c:dLbl>
            <c:dLbl>
              <c:idx val="1"/>
              <c:layout/>
              <c:tx>
                <c:rich>
                  <a:bodyPr/>
                  <a:lstStyle/>
                  <a:p>
                    <a:r>
                      <a:rPr lang="en-US" baseline="0"/>
                      <a:t>OA</a:t>
                    </a:r>
                  </a:p>
                  <a:p>
                    <a:fld id="{0AB110E9-A82F-4025-907E-A332D34C047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F6B9-4285-975C-74B88B28EA93}"/>
                </c:ext>
              </c:extLst>
            </c:dLbl>
            <c:dLbl>
              <c:idx val="2"/>
              <c:layout/>
              <c:tx>
                <c:rich>
                  <a:bodyPr/>
                  <a:lstStyle/>
                  <a:p>
                    <a:r>
                      <a:rPr lang="en-US" baseline="0"/>
                      <a:t>OA</a:t>
                    </a:r>
                  </a:p>
                  <a:p>
                    <a:fld id="{C1F58BFB-EC5A-42F0-875A-7E184430CB0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2-F6B9-4285-975C-74B88B28EA93}"/>
                </c:ext>
              </c:extLst>
            </c:dLbl>
            <c:spPr>
              <a:noFill/>
              <a:ln>
                <a:noFill/>
              </a:ln>
              <a:effectLst/>
            </c:spPr>
            <c:txPr>
              <a:bodyPr wrap="square" lIns="38100" tIns="19050" rIns="38100" bIns="19050" anchor="ctr">
                <a:spAutoFit/>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[3]POBOBJ!$P$9:$R$9</c:f>
              <c:strCache>
                <c:ptCount val="3"/>
                <c:pt idx="0">
                  <c:v>Fonasa</c:v>
                </c:pt>
                <c:pt idx="1">
                  <c:v>Isapre</c:v>
                </c:pt>
                <c:pt idx="2">
                  <c:v>Sistema</c:v>
                </c:pt>
              </c:strCache>
            </c:strRef>
          </c:cat>
          <c:val>
            <c:numRef>
              <c:f>[3]POBOBJ!$P$14:$R$14</c:f>
              <c:numCache>
                <c:formatCode>General</c:formatCode>
                <c:ptCount val="3"/>
                <c:pt idx="0">
                  <c:v>0.48347556823444182</c:v>
                </c:pt>
                <c:pt idx="1">
                  <c:v>0.60487882141098326</c:v>
                </c:pt>
                <c:pt idx="2">
                  <c:v>0.49025895631066357</c:v>
                </c:pt>
              </c:numCache>
            </c:numRef>
          </c:val>
          <c:extLst>
            <c:ext xmlns:c16="http://schemas.microsoft.com/office/drawing/2014/chart" uri="{C3380CC4-5D6E-409C-BE32-E72D297353CC}">
              <c16:uniqueId val="{00000013-F6B9-4285-975C-74B88B28EA93}"/>
            </c:ext>
          </c:extLst>
        </c:ser>
        <c:dLbls>
          <c:showLegendKey val="0"/>
          <c:showVal val="0"/>
          <c:showCatName val="0"/>
          <c:showSerName val="0"/>
          <c:showPercent val="0"/>
          <c:showBubbleSize val="0"/>
        </c:dLbls>
        <c:gapWidth val="100"/>
        <c:overlap val="100"/>
        <c:axId val="480564064"/>
        <c:axId val="480564624"/>
      </c:barChart>
      <c:catAx>
        <c:axId val="480564064"/>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0564624"/>
        <c:crosses val="autoZero"/>
        <c:auto val="1"/>
        <c:lblAlgn val="ctr"/>
        <c:lblOffset val="100"/>
        <c:tickLblSkip val="1"/>
        <c:noMultiLvlLbl val="0"/>
      </c:catAx>
      <c:valAx>
        <c:axId val="480564624"/>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0564064"/>
        <c:crosses val="autoZero"/>
        <c:crossBetween val="between"/>
        <c:majorUnit val="0.2"/>
      </c:valAx>
    </c:plotArea>
    <c:legend>
      <c:legendPos val="r"/>
      <c:layout>
        <c:manualLayout>
          <c:xMode val="edge"/>
          <c:yMode val="edge"/>
          <c:x val="0.71650965184604309"/>
          <c:y val="0.32769203723505685"/>
          <c:w val="0.28125110554905058"/>
          <c:h val="0.36051943050637864"/>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Problemas de Salud acumulados modalidad </a:t>
            </a:r>
          </a:p>
          <a:p>
            <a:pPr>
              <a:defRPr sz="1200" cap="all" baseline="0">
                <a:solidFill>
                  <a:srgbClr val="0067B7"/>
                </a:solidFill>
                <a:latin typeface="Verdana" pitchFamily="34" charset="0"/>
              </a:defRPr>
            </a:pPr>
            <a:r>
              <a:rPr lang="en-US" sz="1200" cap="all" baseline="0">
                <a:solidFill>
                  <a:srgbClr val="0067B7"/>
                </a:solidFill>
                <a:latin typeface="Verdana" pitchFamily="34" charset="0"/>
              </a:rPr>
              <a:t>atención hospitalaria más frecuentes SEPTIEMBRE 2022</a:t>
            </a:r>
          </a:p>
        </c:rich>
      </c:tx>
      <c:layout/>
      <c:overlay val="1"/>
    </c:title>
    <c:autoTitleDeleted val="0"/>
    <c:plotArea>
      <c:layout>
        <c:manualLayout>
          <c:layoutTarget val="inner"/>
          <c:xMode val="edge"/>
          <c:yMode val="edge"/>
          <c:x val="0.10217029272211407"/>
          <c:y val="9.7938953751470728E-2"/>
          <c:w val="0.62588013998250214"/>
          <c:h val="0.8514516282479615"/>
        </c:manualLayout>
      </c:layout>
      <c:barChart>
        <c:barDir val="bar"/>
        <c:grouping val="percentStacked"/>
        <c:varyColors val="0"/>
        <c:ser>
          <c:idx val="0"/>
          <c:order val="0"/>
          <c:tx>
            <c:strRef>
              <c:f>[3]POBOBJ!$N$19:$O$19</c:f>
              <c:strCache>
                <c:ptCount val="1"/>
                <c:pt idx="0">
                  <c:v>N° 5 Infarto Agudo del Miocardio (IAM)</c:v>
                </c:pt>
              </c:strCache>
            </c:strRef>
          </c:tx>
          <c:invertIfNegative val="0"/>
          <c:dLbls>
            <c:dLbl>
              <c:idx val="0"/>
              <c:layout/>
              <c:tx>
                <c:rich>
                  <a:bodyPr/>
                  <a:lstStyle/>
                  <a:p>
                    <a:r>
                      <a:rPr lang="en-US"/>
                      <a:t>N°</a:t>
                    </a:r>
                    <a:r>
                      <a:rPr lang="en-US" baseline="0"/>
                      <a:t> 5</a:t>
                    </a:r>
                  </a:p>
                  <a:p>
                    <a:fld id="{176AB747-43A9-4518-B2E4-CDF2BF0BCE53}"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6878-4B27-B2EF-5FFEA66C1F9A}"/>
                </c:ext>
              </c:extLst>
            </c:dLbl>
            <c:dLbl>
              <c:idx val="1"/>
              <c:layout/>
              <c:tx>
                <c:rich>
                  <a:bodyPr/>
                  <a:lstStyle/>
                  <a:p>
                    <a:r>
                      <a:rPr lang="en-US"/>
                      <a:t>N° 5</a:t>
                    </a:r>
                  </a:p>
                  <a:p>
                    <a:fld id="{CA12D099-A334-412D-9463-FECA6252F8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6878-4B27-B2EF-5FFEA66C1F9A}"/>
                </c:ext>
              </c:extLst>
            </c:dLbl>
            <c:dLbl>
              <c:idx val="2"/>
              <c:layout/>
              <c:tx>
                <c:rich>
                  <a:bodyPr/>
                  <a:lstStyle/>
                  <a:p>
                    <a:r>
                      <a:rPr lang="en-US"/>
                      <a:t>N° 5</a:t>
                    </a:r>
                  </a:p>
                  <a:p>
                    <a:fld id="{EDE2DA91-6784-4CE0-9D22-DBBAF6F1A099}"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6878-4B27-B2EF-5FFEA66C1F9A}"/>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[3]POBOBJ!$P$18:$R$18</c:f>
              <c:strCache>
                <c:ptCount val="3"/>
                <c:pt idx="0">
                  <c:v>Fonasa</c:v>
                </c:pt>
                <c:pt idx="1">
                  <c:v>Isapre</c:v>
                </c:pt>
                <c:pt idx="2">
                  <c:v>Sistema</c:v>
                </c:pt>
              </c:strCache>
            </c:strRef>
          </c:cat>
          <c:val>
            <c:numRef>
              <c:f>[3]POBOBJ!$P$19:$R$19</c:f>
              <c:numCache>
                <c:formatCode>General</c:formatCode>
                <c:ptCount val="3"/>
                <c:pt idx="0">
                  <c:v>0.28046627148881653</c:v>
                </c:pt>
                <c:pt idx="1">
                  <c:v>7.4309588438647906E-2</c:v>
                </c:pt>
                <c:pt idx="2">
                  <c:v>0.26991421902149054</c:v>
                </c:pt>
              </c:numCache>
            </c:numRef>
          </c:val>
          <c:extLst>
            <c:ext xmlns:c16="http://schemas.microsoft.com/office/drawing/2014/chart" uri="{C3380CC4-5D6E-409C-BE32-E72D297353CC}">
              <c16:uniqueId val="{00000003-6878-4B27-B2EF-5FFEA66C1F9A}"/>
            </c:ext>
          </c:extLst>
        </c:ser>
        <c:ser>
          <c:idx val="1"/>
          <c:order val="1"/>
          <c:tx>
            <c:strRef>
              <c:f>[3]POBOBJ!$N$20:$O$20</c:f>
              <c:strCache>
                <c:ptCount val="1"/>
                <c:pt idx="0">
                  <c:v>N° 54 Analgesia del parto</c:v>
                </c:pt>
              </c:strCache>
            </c:strRef>
          </c:tx>
          <c:invertIfNegative val="0"/>
          <c:dLbls>
            <c:dLbl>
              <c:idx val="0"/>
              <c:layout/>
              <c:tx>
                <c:rich>
                  <a:bodyPr/>
                  <a:lstStyle/>
                  <a:p>
                    <a:r>
                      <a:rPr lang="en-US"/>
                      <a:t>N° 54</a:t>
                    </a:r>
                  </a:p>
                  <a:p>
                    <a:fld id="{1AD5A765-7085-4980-942D-FAB24192FE6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6878-4B27-B2EF-5FFEA66C1F9A}"/>
                </c:ext>
              </c:extLst>
            </c:dLbl>
            <c:dLbl>
              <c:idx val="1"/>
              <c:layout>
                <c:manualLayout>
                  <c:x val="1.732051615138131E-3"/>
                  <c:y val="-0.10344827586206896"/>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N° 54</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045FF302-C1EA-4BC5-97E8-6D9D3E7070E2}"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6878-4B27-B2EF-5FFEA66C1F9A}"/>
                </c:ext>
              </c:extLst>
            </c:dLbl>
            <c:dLbl>
              <c:idx val="2"/>
              <c:layout/>
              <c:tx>
                <c:rich>
                  <a:bodyPr/>
                  <a:lstStyle/>
                  <a:p>
                    <a:r>
                      <a:rPr lang="en-US"/>
                      <a:t>N° 54</a:t>
                    </a:r>
                  </a:p>
                  <a:p>
                    <a:fld id="{E6B47816-1EC0-4823-A6C0-05143F7F5C2E}"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6878-4B27-B2EF-5FFEA66C1F9A}"/>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[3]POBOBJ!$P$18:$R$18</c:f>
              <c:strCache>
                <c:ptCount val="3"/>
                <c:pt idx="0">
                  <c:v>Fonasa</c:v>
                </c:pt>
                <c:pt idx="1">
                  <c:v>Isapre</c:v>
                </c:pt>
                <c:pt idx="2">
                  <c:v>Sistema</c:v>
                </c:pt>
              </c:strCache>
            </c:strRef>
          </c:cat>
          <c:val>
            <c:numRef>
              <c:f>[3]POBOBJ!$P$20:$R$20</c:f>
              <c:numCache>
                <c:formatCode>General</c:formatCode>
                <c:ptCount val="3"/>
                <c:pt idx="0">
                  <c:v>0.17345360834766213</c:v>
                </c:pt>
                <c:pt idx="1">
                  <c:v>6.8563518584606733E-3</c:v>
                </c:pt>
                <c:pt idx="2">
                  <c:v>0.16492639028527789</c:v>
                </c:pt>
              </c:numCache>
            </c:numRef>
          </c:val>
          <c:extLst>
            <c:ext xmlns:c16="http://schemas.microsoft.com/office/drawing/2014/chart" uri="{C3380CC4-5D6E-409C-BE32-E72D297353CC}">
              <c16:uniqueId val="{00000007-6878-4B27-B2EF-5FFEA66C1F9A}"/>
            </c:ext>
          </c:extLst>
        </c:ser>
        <c:ser>
          <c:idx val="2"/>
          <c:order val="2"/>
          <c:tx>
            <c:strRef>
              <c:f>[3]POBOBJ!$N$21:$O$21</c:f>
              <c:strCache>
                <c:ptCount val="1"/>
                <c:pt idx="0">
                  <c:v>N° 37 Accidente cerebrovascular isquémico en personas de 15 años y más</c:v>
                </c:pt>
              </c:strCache>
            </c:strRef>
          </c:tx>
          <c:invertIfNegative val="0"/>
          <c:dLbls>
            <c:dLbl>
              <c:idx val="0"/>
              <c:layout>
                <c:manualLayout>
                  <c:x val="4.6765415374154073E-2"/>
                  <c:y val="2.8735632183906992E-3"/>
                </c:manualLayout>
              </c:layout>
              <c:tx>
                <c:rich>
                  <a:bodyPr/>
                  <a:lstStyle/>
                  <a:p>
                    <a:r>
                      <a:rPr lang="en-US"/>
                      <a:t>N° 26</a:t>
                    </a:r>
                  </a:p>
                  <a:p>
                    <a:r>
                      <a:rPr lang="en-US"/>
                      <a:t>6,7%</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878-4B27-B2EF-5FFEA66C1F9A}"/>
                </c:ext>
              </c:extLst>
            </c:dLbl>
            <c:dLbl>
              <c:idx val="1"/>
              <c:layout>
                <c:manualLayout>
                  <c:x val="5.9007959670601122E-2"/>
                  <c:y val="2.8735632183906992E-3"/>
                </c:manualLayout>
              </c:layout>
              <c:tx>
                <c:rich>
                  <a:bodyPr/>
                  <a:lstStyle/>
                  <a:p>
                    <a:r>
                      <a:rPr lang="en-US"/>
                      <a:t>N° 26</a:t>
                    </a:r>
                  </a:p>
                  <a:p>
                    <a:r>
                      <a:rPr lang="en-US"/>
                      <a:t>11,8%</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878-4B27-B2EF-5FFEA66C1F9A}"/>
                </c:ext>
              </c:extLst>
            </c:dLbl>
            <c:dLbl>
              <c:idx val="2"/>
              <c:layout>
                <c:manualLayout>
                  <c:x val="4.5689502140731669E-2"/>
                  <c:y val="1.4366684767852295E-3"/>
                </c:manualLayout>
              </c:layout>
              <c:tx>
                <c:rich>
                  <a:bodyPr wrap="square" lIns="38100" tIns="19050" rIns="38100" bIns="19050" anchor="ctr" anchorCtr="0">
                    <a:no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r>
                      <a:rPr lang="en-US"/>
                      <a:t>N° 26</a:t>
                    </a:r>
                  </a:p>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r>
                      <a:rPr lang="en-US"/>
                      <a:t>7,0%</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manualLayout>
                      <c:w val="3.7721651477450859E-2"/>
                      <c:h val="7.3132183908045961E-2"/>
                    </c:manualLayout>
                  </c15:layout>
                </c:ext>
                <c:ext xmlns:c16="http://schemas.microsoft.com/office/drawing/2014/chart" uri="{C3380CC4-5D6E-409C-BE32-E72D297353CC}">
                  <c16:uniqueId val="{0000000A-6878-4B27-B2EF-5FFEA66C1F9A}"/>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[3]POBOBJ!$P$18:$R$18</c:f>
              <c:strCache>
                <c:ptCount val="3"/>
                <c:pt idx="0">
                  <c:v>Fonasa</c:v>
                </c:pt>
                <c:pt idx="1">
                  <c:v>Isapre</c:v>
                </c:pt>
                <c:pt idx="2">
                  <c:v>Sistema</c:v>
                </c:pt>
              </c:strCache>
            </c:strRef>
          </c:cat>
          <c:val>
            <c:numRef>
              <c:f>[3]POBOBJ!$P$21:$R$21</c:f>
              <c:numCache>
                <c:formatCode>General</c:formatCode>
                <c:ptCount val="3"/>
                <c:pt idx="0">
                  <c:v>7.7569761232562859E-2</c:v>
                </c:pt>
                <c:pt idx="1">
                  <c:v>6.3073390361454471E-2</c:v>
                </c:pt>
                <c:pt idx="2">
                  <c:v>7.6827769928887638E-2</c:v>
                </c:pt>
              </c:numCache>
            </c:numRef>
          </c:val>
          <c:extLst>
            <c:ext xmlns:c16="http://schemas.microsoft.com/office/drawing/2014/chart" uri="{C3380CC4-5D6E-409C-BE32-E72D297353CC}">
              <c16:uniqueId val="{0000000B-6878-4B27-B2EF-5FFEA66C1F9A}"/>
            </c:ext>
          </c:extLst>
        </c:ser>
        <c:ser>
          <c:idx val="3"/>
          <c:order val="3"/>
          <c:tx>
            <c:strRef>
              <c:f>[3]POBOBJ!$N$22:$O$22</c:f>
              <c:strCache>
                <c:ptCount val="1"/>
                <c:pt idx="0">
                  <c:v>N° 26 Colecistectomía preventiva del cáncer de vesícula en personas de 35 a 49 años sintomáticos</c:v>
                </c:pt>
              </c:strCache>
            </c:strRef>
          </c:tx>
          <c:invertIfNegative val="0"/>
          <c:dLbls>
            <c:dLbl>
              <c:idx val="0"/>
              <c:layout>
                <c:manualLayout>
                  <c:x val="-4.2763296455983278E-2"/>
                  <c:y val="-1.0536276751464822E-16"/>
                </c:manualLayout>
              </c:layout>
              <c:tx>
                <c:rich>
                  <a:bodyPr/>
                  <a:lstStyle/>
                  <a:p>
                    <a:r>
                      <a:rPr lang="en-US"/>
                      <a:t>N° 37</a:t>
                    </a:r>
                  </a:p>
                  <a:p>
                    <a:r>
                      <a:rPr lang="en-US"/>
                      <a:t>7,8%</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878-4B27-B2EF-5FFEA66C1F9A}"/>
                </c:ext>
              </c:extLst>
            </c:dLbl>
            <c:dLbl>
              <c:idx val="1"/>
              <c:layout>
                <c:manualLayout>
                  <c:x val="-5.7275949037648592E-2"/>
                  <c:y val="-2.8735632183908046E-3"/>
                </c:manualLayout>
              </c:layout>
              <c:tx>
                <c:rich>
                  <a:bodyPr/>
                  <a:lstStyle/>
                  <a:p>
                    <a:r>
                      <a:rPr lang="en-US"/>
                      <a:t>N° 37</a:t>
                    </a:r>
                  </a:p>
                  <a:p>
                    <a:r>
                      <a:rPr lang="en-US"/>
                      <a:t>6,3%</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878-4B27-B2EF-5FFEA66C1F9A}"/>
                </c:ext>
              </c:extLst>
            </c:dLbl>
            <c:dLbl>
              <c:idx val="2"/>
              <c:layout>
                <c:manualLayout>
                  <c:x val="-4.4495401112638937E-2"/>
                  <c:y val="-2.873563218390831E-3"/>
                </c:manualLayout>
              </c:layout>
              <c:tx>
                <c:rich>
                  <a:bodyPr/>
                  <a:lstStyle/>
                  <a:p>
                    <a:r>
                      <a:rPr lang="en-US"/>
                      <a:t>N° 37</a:t>
                    </a:r>
                  </a:p>
                  <a:p>
                    <a:r>
                      <a:rPr lang="en-US"/>
                      <a:t>7,7%</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878-4B27-B2EF-5FFEA66C1F9A}"/>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[3]POBOBJ!$P$18:$R$18</c:f>
              <c:strCache>
                <c:ptCount val="3"/>
                <c:pt idx="0">
                  <c:v>Fonasa</c:v>
                </c:pt>
                <c:pt idx="1">
                  <c:v>Isapre</c:v>
                </c:pt>
                <c:pt idx="2">
                  <c:v>Sistema</c:v>
                </c:pt>
              </c:strCache>
            </c:strRef>
          </c:cat>
          <c:val>
            <c:numRef>
              <c:f>[3]POBOBJ!$P$22:$R$22</c:f>
              <c:numCache>
                <c:formatCode>General</c:formatCode>
                <c:ptCount val="3"/>
                <c:pt idx="0">
                  <c:v>6.7162214142005003E-2</c:v>
                </c:pt>
                <c:pt idx="1">
                  <c:v>0.11761058661100837</c:v>
                </c:pt>
                <c:pt idx="2">
                  <c:v>6.9744395157473618E-2</c:v>
                </c:pt>
              </c:numCache>
            </c:numRef>
          </c:val>
          <c:extLst>
            <c:ext xmlns:c16="http://schemas.microsoft.com/office/drawing/2014/chart" uri="{C3380CC4-5D6E-409C-BE32-E72D297353CC}">
              <c16:uniqueId val="{0000000F-6878-4B27-B2EF-5FFEA66C1F9A}"/>
            </c:ext>
          </c:extLst>
        </c:ser>
        <c:ser>
          <c:idx val="4"/>
          <c:order val="4"/>
          <c:tx>
            <c:strRef>
              <c:f>[3]POBOBJ!$N$23:$O$23</c:f>
              <c:strCache>
                <c:ptCount val="1"/>
                <c:pt idx="0">
                  <c:v>OH Otras Hospitalarias</c:v>
                </c:pt>
              </c:strCache>
            </c:strRef>
          </c:tx>
          <c:invertIfNegative val="0"/>
          <c:dLbls>
            <c:dLbl>
              <c:idx val="0"/>
              <c:layout/>
              <c:tx>
                <c:rich>
                  <a:bodyPr/>
                  <a:lstStyle/>
                  <a:p>
                    <a:r>
                      <a:rPr lang="en-US"/>
                      <a:t>OH</a:t>
                    </a:r>
                  </a:p>
                  <a:p>
                    <a:fld id="{A9FB10A0-2A4F-40FD-91CD-273FC27F942C}"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0-6878-4B27-B2EF-5FFEA66C1F9A}"/>
                </c:ext>
              </c:extLst>
            </c:dLbl>
            <c:dLbl>
              <c:idx val="1"/>
              <c:layout/>
              <c:tx>
                <c:rich>
                  <a:bodyPr/>
                  <a:lstStyle/>
                  <a:p>
                    <a:r>
                      <a:rPr lang="en-US"/>
                      <a:t>OH</a:t>
                    </a:r>
                  </a:p>
                  <a:p>
                    <a:fld id="{4A680E8E-50CC-484F-BC7F-0D8422569A3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6878-4B27-B2EF-5FFEA66C1F9A}"/>
                </c:ext>
              </c:extLst>
            </c:dLbl>
            <c:dLbl>
              <c:idx val="2"/>
              <c:layout/>
              <c:tx>
                <c:rich>
                  <a:bodyPr/>
                  <a:lstStyle/>
                  <a:p>
                    <a:r>
                      <a:rPr lang="en-US"/>
                      <a:t>OH</a:t>
                    </a:r>
                  </a:p>
                  <a:p>
                    <a:fld id="{974736AB-0AB1-4FE6-B835-A869539272ED}"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2-6878-4B27-B2EF-5FFEA66C1F9A}"/>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[3]POBOBJ!$P$18:$R$18</c:f>
              <c:strCache>
                <c:ptCount val="3"/>
                <c:pt idx="0">
                  <c:v>Fonasa</c:v>
                </c:pt>
                <c:pt idx="1">
                  <c:v>Isapre</c:v>
                </c:pt>
                <c:pt idx="2">
                  <c:v>Sistema</c:v>
                </c:pt>
              </c:strCache>
            </c:strRef>
          </c:cat>
          <c:val>
            <c:numRef>
              <c:f>[3]POBOBJ!$P$23:$R$23</c:f>
              <c:numCache>
                <c:formatCode>General</c:formatCode>
                <c:ptCount val="3"/>
                <c:pt idx="0">
                  <c:v>0.40134814478895353</c:v>
                </c:pt>
                <c:pt idx="1">
                  <c:v>0.73815008273042848</c:v>
                </c:pt>
                <c:pt idx="2">
                  <c:v>0.41858722560687012</c:v>
                </c:pt>
              </c:numCache>
            </c:numRef>
          </c:val>
          <c:extLst>
            <c:ext xmlns:c16="http://schemas.microsoft.com/office/drawing/2014/chart" uri="{C3380CC4-5D6E-409C-BE32-E72D297353CC}">
              <c16:uniqueId val="{00000013-6878-4B27-B2EF-5FFEA66C1F9A}"/>
            </c:ext>
          </c:extLst>
        </c:ser>
        <c:dLbls>
          <c:dLblPos val="ctr"/>
          <c:showLegendKey val="0"/>
          <c:showVal val="1"/>
          <c:showCatName val="0"/>
          <c:showSerName val="0"/>
          <c:showPercent val="0"/>
          <c:showBubbleSize val="0"/>
        </c:dLbls>
        <c:gapWidth val="100"/>
        <c:overlap val="100"/>
        <c:axId val="481118416"/>
        <c:axId val="481118976"/>
      </c:barChart>
      <c:catAx>
        <c:axId val="4811184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18976"/>
        <c:crosses val="autoZero"/>
        <c:auto val="1"/>
        <c:lblAlgn val="ctr"/>
        <c:lblOffset val="100"/>
        <c:noMultiLvlLbl val="0"/>
      </c:catAx>
      <c:valAx>
        <c:axId val="481118976"/>
        <c:scaling>
          <c:orientation val="minMax"/>
        </c:scaling>
        <c:delete val="0"/>
        <c:axPos val="b"/>
        <c:numFmt formatCode="0%" sourceLinked="1"/>
        <c:majorTickMark val="out"/>
        <c:minorTickMark val="none"/>
        <c:tickLblPos val="nextTo"/>
        <c:txPr>
          <a:bodyPr/>
          <a:lstStyle/>
          <a:p>
            <a:pPr>
              <a:defRPr sz="800">
                <a:latin typeface="Verdana" pitchFamily="34" charset="0"/>
              </a:defRPr>
            </a:pPr>
            <a:endParaRPr lang="es-CL"/>
          </a:p>
        </c:txPr>
        <c:crossAx val="481118416"/>
        <c:crosses val="autoZero"/>
        <c:crossBetween val="between"/>
        <c:majorUnit val="0.2"/>
      </c:valAx>
    </c:plotArea>
    <c:legend>
      <c:legendPos val="r"/>
      <c:layout>
        <c:manualLayout>
          <c:xMode val="edge"/>
          <c:yMode val="edge"/>
          <c:x val="0.72929833770778663"/>
          <c:y val="0.33333019939671826"/>
          <c:w val="0.26806240886555882"/>
          <c:h val="0.5162560650067983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Problemas de Salud acumulados modalidad </a:t>
            </a:r>
          </a:p>
          <a:p>
            <a:pPr>
              <a:defRPr sz="1200" cap="all" baseline="0">
                <a:solidFill>
                  <a:srgbClr val="0067B7"/>
                </a:solidFill>
                <a:latin typeface="Verdana" pitchFamily="34" charset="0"/>
              </a:defRPr>
            </a:pPr>
            <a:r>
              <a:rPr lang="en-US" sz="1200" cap="all" baseline="0">
                <a:solidFill>
                  <a:srgbClr val="0067B7"/>
                </a:solidFill>
                <a:latin typeface="Verdana" pitchFamily="34" charset="0"/>
              </a:rPr>
              <a:t>atención mixta más frecuentes SEPTIEMBRE 2022</a:t>
            </a:r>
          </a:p>
        </c:rich>
      </c:tx>
      <c:layout>
        <c:manualLayout>
          <c:xMode val="edge"/>
          <c:yMode val="edge"/>
          <c:x val="0.25716791485574936"/>
          <c:y val="2.2792022792022793E-2"/>
        </c:manualLayout>
      </c:layout>
      <c:overlay val="1"/>
    </c:title>
    <c:autoTitleDeleted val="0"/>
    <c:plotArea>
      <c:layout>
        <c:manualLayout>
          <c:layoutTarget val="inner"/>
          <c:xMode val="edge"/>
          <c:yMode val="edge"/>
          <c:x val="8.8549541644537863E-2"/>
          <c:y val="7.5643941943154547E-2"/>
          <c:w val="0.62711458749269589"/>
          <c:h val="0.86635507100074061"/>
        </c:manualLayout>
      </c:layout>
      <c:barChart>
        <c:barDir val="bar"/>
        <c:grouping val="percentStacked"/>
        <c:varyColors val="0"/>
        <c:ser>
          <c:idx val="0"/>
          <c:order val="0"/>
          <c:tx>
            <c:strRef>
              <c:f>[3]POBOBJ!$N$28:$O$28</c:f>
              <c:strCache>
                <c:ptCount val="1"/>
                <c:pt idx="0">
                  <c:v>N° 3 Cáncer Cérvicouterino</c:v>
                </c:pt>
              </c:strCache>
            </c:strRef>
          </c:tx>
          <c:spPr>
            <a:solidFill>
              <a:schemeClr val="accent2">
                <a:lumMod val="75000"/>
              </a:schemeClr>
            </a:solidFill>
          </c:spPr>
          <c:invertIfNegative val="0"/>
          <c:dLbls>
            <c:dLbl>
              <c:idx val="0"/>
              <c:layout/>
              <c:tx>
                <c:rich>
                  <a:bodyPr/>
                  <a:lstStyle/>
                  <a:p>
                    <a:r>
                      <a:rPr lang="en-US"/>
                      <a:t>N°</a:t>
                    </a:r>
                    <a:r>
                      <a:rPr lang="en-US" baseline="0"/>
                      <a:t> 3</a:t>
                    </a:r>
                  </a:p>
                  <a:p>
                    <a:fld id="{F152A7D3-4B0A-4D7B-A63B-F3424929FEC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0E7E-490B-AAFA-9D474716DC85}"/>
                </c:ext>
              </c:extLst>
            </c:dLbl>
            <c:dLbl>
              <c:idx val="1"/>
              <c:layout/>
              <c:tx>
                <c:rich>
                  <a:bodyPr/>
                  <a:lstStyle/>
                  <a:p>
                    <a:r>
                      <a:rPr lang="en-US"/>
                      <a:t>N° 3</a:t>
                    </a:r>
                  </a:p>
                  <a:p>
                    <a:fld id="{E221DC8C-4954-4824-B7B2-6C6DF40C49B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0E7E-490B-AAFA-9D474716DC85}"/>
                </c:ext>
              </c:extLst>
            </c:dLbl>
            <c:dLbl>
              <c:idx val="2"/>
              <c:layout/>
              <c:tx>
                <c:rich>
                  <a:bodyPr/>
                  <a:lstStyle/>
                  <a:p>
                    <a:r>
                      <a:rPr lang="en-US"/>
                      <a:t>N° 3</a:t>
                    </a:r>
                  </a:p>
                  <a:p>
                    <a:fld id="{5B498A05-DE99-45B8-8F69-58186695290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0E7E-490B-AAFA-9D474716DC85}"/>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[3]POBOBJ!$P$27:$R$27</c:f>
              <c:strCache>
                <c:ptCount val="3"/>
                <c:pt idx="0">
                  <c:v>Fonasa</c:v>
                </c:pt>
                <c:pt idx="1">
                  <c:v>Isapre</c:v>
                </c:pt>
                <c:pt idx="2">
                  <c:v>Sistema</c:v>
                </c:pt>
              </c:strCache>
            </c:strRef>
          </c:cat>
          <c:val>
            <c:numRef>
              <c:f>[3]POBOBJ!$P$28:$R$28</c:f>
              <c:numCache>
                <c:formatCode>General</c:formatCode>
                <c:ptCount val="3"/>
                <c:pt idx="0">
                  <c:v>0.81900446241718061</c:v>
                </c:pt>
                <c:pt idx="1">
                  <c:v>6.4135275617747137E-2</c:v>
                </c:pt>
                <c:pt idx="2">
                  <c:v>0.78570662205641195</c:v>
                </c:pt>
              </c:numCache>
            </c:numRef>
          </c:val>
          <c:extLst>
            <c:ext xmlns:c16="http://schemas.microsoft.com/office/drawing/2014/chart" uri="{C3380CC4-5D6E-409C-BE32-E72D297353CC}">
              <c16:uniqueId val="{00000003-0E7E-490B-AAFA-9D474716DC85}"/>
            </c:ext>
          </c:extLst>
        </c:ser>
        <c:ser>
          <c:idx val="1"/>
          <c:order val="1"/>
          <c:tx>
            <c:strRef>
              <c:f>[3]POBOBJ!$N$29:$O$29</c:f>
              <c:strCache>
                <c:ptCount val="1"/>
                <c:pt idx="0">
                  <c:v>N° 34 Depresión en personas de 15 años y más</c:v>
                </c:pt>
              </c:strCache>
            </c:strRef>
          </c:tx>
          <c:spPr>
            <a:solidFill>
              <a:srgbClr val="0070C0"/>
            </a:solidFill>
          </c:spPr>
          <c:invertIfNegative val="0"/>
          <c:dLbls>
            <c:dLbl>
              <c:idx val="0"/>
              <c:layout/>
              <c:tx>
                <c:rich>
                  <a:bodyPr/>
                  <a:lstStyle/>
                  <a:p>
                    <a:r>
                      <a:rPr lang="en-US"/>
                      <a:t>N° 34</a:t>
                    </a:r>
                  </a:p>
                  <a:p>
                    <a:fld id="{BC90A4A5-9A3D-4E0D-8110-3F32427D381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0E7E-490B-AAFA-9D474716DC85}"/>
                </c:ext>
              </c:extLst>
            </c:dLbl>
            <c:dLbl>
              <c:idx val="1"/>
              <c:layout/>
              <c:tx>
                <c:rich>
                  <a:bodyPr/>
                  <a:lstStyle/>
                  <a:p>
                    <a:r>
                      <a:rPr lang="en-US"/>
                      <a:t>N° 34</a:t>
                    </a:r>
                  </a:p>
                  <a:p>
                    <a:fld id="{E2BF7624-4F4D-426A-99A3-E93A4CCF903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0E7E-490B-AAFA-9D474716DC85}"/>
                </c:ext>
              </c:extLst>
            </c:dLbl>
            <c:dLbl>
              <c:idx val="2"/>
              <c:layout/>
              <c:tx>
                <c:rich>
                  <a:bodyPr/>
                  <a:lstStyle/>
                  <a:p>
                    <a:r>
                      <a:rPr lang="en-US"/>
                      <a:t>N° 34</a:t>
                    </a:r>
                  </a:p>
                  <a:p>
                    <a:fld id="{4906B8DA-7DFF-4EAB-8DBC-975CA941251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0E7E-490B-AAFA-9D474716DC85}"/>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[3]POBOBJ!$P$27:$R$27</c:f>
              <c:strCache>
                <c:ptCount val="3"/>
                <c:pt idx="0">
                  <c:v>Fonasa</c:v>
                </c:pt>
                <c:pt idx="1">
                  <c:v>Isapre</c:v>
                </c:pt>
                <c:pt idx="2">
                  <c:v>Sistema</c:v>
                </c:pt>
              </c:strCache>
            </c:strRef>
          </c:cat>
          <c:val>
            <c:numRef>
              <c:f>[3]POBOBJ!$P$29:$R$29</c:f>
              <c:numCache>
                <c:formatCode>General</c:formatCode>
                <c:ptCount val="3"/>
                <c:pt idx="0">
                  <c:v>0.15141116072345551</c:v>
                </c:pt>
                <c:pt idx="1">
                  <c:v>0.83529337364489664</c:v>
                </c:pt>
                <c:pt idx="2">
                  <c:v>0.18157771295481281</c:v>
                </c:pt>
              </c:numCache>
            </c:numRef>
          </c:val>
          <c:extLst>
            <c:ext xmlns:c16="http://schemas.microsoft.com/office/drawing/2014/chart" uri="{C3380CC4-5D6E-409C-BE32-E72D297353CC}">
              <c16:uniqueId val="{00000007-0E7E-490B-AAFA-9D474716DC85}"/>
            </c:ext>
          </c:extLst>
        </c:ser>
        <c:ser>
          <c:idx val="2"/>
          <c:order val="2"/>
          <c:tx>
            <c:strRef>
              <c:f>[3]POBOBJ!$N$30:$O$30</c:f>
              <c:strCache>
                <c:ptCount val="1"/>
                <c:pt idx="0">
                  <c:v>N° 25 Trastorno de Conducción que requiere Marcapaso</c:v>
                </c:pt>
              </c:strCache>
            </c:strRef>
          </c:tx>
          <c:invertIfNegative val="0"/>
          <c:dLbls>
            <c:dLbl>
              <c:idx val="0"/>
              <c:layout>
                <c:manualLayout>
                  <c:x val="-1.7028525058882494E-3"/>
                  <c:y val="0.1111111111111111"/>
                </c:manualLayout>
              </c:layout>
              <c:tx>
                <c:rich>
                  <a:bodyPr/>
                  <a:lstStyle/>
                  <a:p>
                    <a:r>
                      <a:rPr lang="en-US"/>
                      <a:t>N° 25</a:t>
                    </a:r>
                  </a:p>
                  <a:p>
                    <a:fld id="{660ED002-0865-4FB2-9832-2B44193224E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0E7E-490B-AAFA-9D474716DC85}"/>
                </c:ext>
              </c:extLst>
            </c:dLbl>
            <c:dLbl>
              <c:idx val="1"/>
              <c:layout>
                <c:manualLayout>
                  <c:x val="-5.1085291930187465E-3"/>
                  <c:y val="0.11680911680911681"/>
                </c:manualLayout>
              </c:layout>
              <c:tx>
                <c:rich>
                  <a:bodyPr/>
                  <a:lstStyle/>
                  <a:p>
                    <a:r>
                      <a:rPr lang="en-US"/>
                      <a:t>N° 25</a:t>
                    </a:r>
                  </a:p>
                  <a:p>
                    <a:fld id="{64DF919B-168C-40C0-ACB2-DB1B2DBB4920}"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0E7E-490B-AAFA-9D474716DC85}"/>
                </c:ext>
              </c:extLst>
            </c:dLbl>
            <c:dLbl>
              <c:idx val="2"/>
              <c:layout>
                <c:manualLayout>
                  <c:x val="-1.0217115035329497E-2"/>
                  <c:y val="9.9715099715099717E-2"/>
                </c:manualLayout>
              </c:layout>
              <c:tx>
                <c:rich>
                  <a:bodyPr/>
                  <a:lstStyle/>
                  <a:p>
                    <a:r>
                      <a:rPr lang="en-US"/>
                      <a:t>N° 25</a:t>
                    </a:r>
                  </a:p>
                  <a:p>
                    <a:fld id="{DACB2C18-6215-4574-ADC5-18364BD0852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0E7E-490B-AAFA-9D474716DC85}"/>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[3]POBOBJ!$P$27:$R$27</c:f>
              <c:strCache>
                <c:ptCount val="3"/>
                <c:pt idx="0">
                  <c:v>Fonasa</c:v>
                </c:pt>
                <c:pt idx="1">
                  <c:v>Isapre</c:v>
                </c:pt>
                <c:pt idx="2">
                  <c:v>Sistema</c:v>
                </c:pt>
              </c:strCache>
            </c:strRef>
          </c:cat>
          <c:val>
            <c:numRef>
              <c:f>[3]POBOBJ!$P$30:$R$30</c:f>
              <c:numCache>
                <c:formatCode>General</c:formatCode>
                <c:ptCount val="3"/>
                <c:pt idx="0">
                  <c:v>1.0516093469552087E-2</c:v>
                </c:pt>
                <c:pt idx="1">
                  <c:v>2.4724479545449016E-2</c:v>
                </c:pt>
                <c:pt idx="2">
                  <c:v>1.1142835929852149E-2</c:v>
                </c:pt>
              </c:numCache>
            </c:numRef>
          </c:val>
          <c:extLst>
            <c:ext xmlns:c16="http://schemas.microsoft.com/office/drawing/2014/chart" uri="{C3380CC4-5D6E-409C-BE32-E72D297353CC}">
              <c16:uniqueId val="{0000000B-0E7E-490B-AAFA-9D474716DC85}"/>
            </c:ext>
          </c:extLst>
        </c:ser>
        <c:ser>
          <c:idx val="3"/>
          <c:order val="3"/>
          <c:tx>
            <c:strRef>
              <c:f>[3]POBOBJ!$N$31:$O$31</c:f>
              <c:strCache>
                <c:ptCount val="1"/>
                <c:pt idx="0">
                  <c:v>N° 15 Esquizofrenia</c:v>
                </c:pt>
              </c:strCache>
            </c:strRef>
          </c:tx>
          <c:invertIfNegative val="0"/>
          <c:dLbls>
            <c:dLbl>
              <c:idx val="0"/>
              <c:layout>
                <c:manualLayout>
                  <c:x val="6.8114100235529976E-3"/>
                  <c:y val="-9.9715099715099717E-2"/>
                </c:manualLayout>
              </c:layout>
              <c:tx>
                <c:rich>
                  <a:bodyPr/>
                  <a:lstStyle/>
                  <a:p>
                    <a:r>
                      <a:rPr lang="en-US"/>
                      <a:t>N° 15</a:t>
                    </a:r>
                  </a:p>
                  <a:p>
                    <a:fld id="{E49FBA2F-DBE0-4E3A-999A-915ABC10F477}"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C-0E7E-490B-AAFA-9D474716DC85}"/>
                </c:ext>
              </c:extLst>
            </c:dLbl>
            <c:dLbl>
              <c:idx val="1"/>
              <c:layout>
                <c:manualLayout>
                  <c:x val="5.108529193018658E-3"/>
                  <c:y val="-0.11680911680911675"/>
                </c:manualLayout>
              </c:layout>
              <c:tx>
                <c:rich>
                  <a:bodyPr/>
                  <a:lstStyle/>
                  <a:p>
                    <a:r>
                      <a:rPr lang="en-US"/>
                      <a:t>N° 15</a:t>
                    </a:r>
                  </a:p>
                  <a:p>
                    <a:fld id="{491F77B0-C297-4595-B36D-FD832E17A5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D-0E7E-490B-AAFA-9D474716DC85}"/>
                </c:ext>
              </c:extLst>
            </c:dLbl>
            <c:dLbl>
              <c:idx val="2"/>
              <c:layout>
                <c:manualLayout>
                  <c:x val="3.1746139191141533E-2"/>
                  <c:y val="-0.11396011396011396"/>
                </c:manualLayout>
              </c:layout>
              <c:tx>
                <c:rich>
                  <a:bodyPr/>
                  <a:lstStyle/>
                  <a:p>
                    <a:r>
                      <a:rPr lang="en-US"/>
                      <a:t>N° 15</a:t>
                    </a:r>
                  </a:p>
                  <a:p>
                    <a:fld id="{F3592B92-46CA-403F-AA8C-FA06BB771554}"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E-0E7E-490B-AAFA-9D474716DC85}"/>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[3]POBOBJ!$P$27:$R$27</c:f>
              <c:strCache>
                <c:ptCount val="3"/>
                <c:pt idx="0">
                  <c:v>Fonasa</c:v>
                </c:pt>
                <c:pt idx="1">
                  <c:v>Isapre</c:v>
                </c:pt>
                <c:pt idx="2">
                  <c:v>Sistema</c:v>
                </c:pt>
              </c:strCache>
            </c:strRef>
          </c:cat>
          <c:val>
            <c:numRef>
              <c:f>[3]POBOBJ!$P$31:$R$31</c:f>
              <c:numCache>
                <c:formatCode>General</c:formatCode>
                <c:ptCount val="3"/>
                <c:pt idx="0">
                  <c:v>5.2117467854085461E-3</c:v>
                </c:pt>
                <c:pt idx="1">
                  <c:v>1.1482957986627133E-2</c:v>
                </c:pt>
                <c:pt idx="2">
                  <c:v>5.4883745682065242E-3</c:v>
                </c:pt>
              </c:numCache>
            </c:numRef>
          </c:val>
          <c:extLst>
            <c:ext xmlns:c16="http://schemas.microsoft.com/office/drawing/2014/chart" uri="{C3380CC4-5D6E-409C-BE32-E72D297353CC}">
              <c16:uniqueId val="{0000000F-0E7E-490B-AAFA-9D474716DC85}"/>
            </c:ext>
          </c:extLst>
        </c:ser>
        <c:ser>
          <c:idx val="4"/>
          <c:order val="4"/>
          <c:tx>
            <c:strRef>
              <c:f>[3]POBOBJ!$N$32:$O$32</c:f>
              <c:strCache>
                <c:ptCount val="1"/>
                <c:pt idx="0">
                  <c:v>OM Otras Mixtas</c:v>
                </c:pt>
              </c:strCache>
            </c:strRef>
          </c:tx>
          <c:invertIfNegative val="0"/>
          <c:dLbls>
            <c:dLbl>
              <c:idx val="0"/>
              <c:layout>
                <c:manualLayout>
                  <c:x val="2.8948492600100115E-2"/>
                  <c:y val="5.698005698005593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2DB2546D-7821-4263-96C5-4A28EE2AF0FE}"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0-0E7E-490B-AAFA-9D474716DC85}"/>
                </c:ext>
              </c:extLst>
            </c:dLbl>
            <c:dLbl>
              <c:idx val="1"/>
              <c:layout>
                <c:manualLayout>
                  <c:x val="3.9165607635429735E-2"/>
                  <c:y val="-5.698005698005698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10818181-902C-4C42-BEF3-A2470F254F7A}"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0E7E-490B-AAFA-9D474716DC85}"/>
                </c:ext>
              </c:extLst>
            </c:dLbl>
            <c:dLbl>
              <c:idx val="2"/>
              <c:layout>
                <c:manualLayout>
                  <c:x val="2.894849260010024E-2"/>
                  <c:y val="2.8490028490028491E-3"/>
                </c:manualLayout>
              </c:layout>
              <c:tx>
                <c:rich>
                  <a:bodyPr/>
                  <a:lstStyle/>
                  <a:p>
                    <a:r>
                      <a:rPr lang="en-US">
                        <a:solidFill>
                          <a:schemeClr val="tx1"/>
                        </a:solidFill>
                      </a:rPr>
                      <a:t>OM</a:t>
                    </a:r>
                  </a:p>
                  <a:p>
                    <a:fld id="{D351FDC1-7488-4BD7-8891-7DEF1654FC45}" type="VALUE">
                      <a:rPr lang="en-US">
                        <a:solidFill>
                          <a:schemeClr val="tx1"/>
                        </a:solidFill>
                      </a:rPr>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2-0E7E-490B-AAFA-9D474716DC85}"/>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[3]POBOBJ!$P$27:$R$27</c:f>
              <c:strCache>
                <c:ptCount val="3"/>
                <c:pt idx="0">
                  <c:v>Fonasa</c:v>
                </c:pt>
                <c:pt idx="1">
                  <c:v>Isapre</c:v>
                </c:pt>
                <c:pt idx="2">
                  <c:v>Sistema</c:v>
                </c:pt>
              </c:strCache>
            </c:strRef>
          </c:cat>
          <c:val>
            <c:numRef>
              <c:f>[3]POBOBJ!$P$32:$R$32</c:f>
              <c:numCache>
                <c:formatCode>General</c:formatCode>
                <c:ptCount val="3"/>
                <c:pt idx="0">
                  <c:v>9.9602695925391192E-3</c:v>
                </c:pt>
                <c:pt idx="1">
                  <c:v>4.9789483157436441E-2</c:v>
                </c:pt>
                <c:pt idx="2">
                  <c:v>1.1717165778223919E-2</c:v>
                </c:pt>
              </c:numCache>
            </c:numRef>
          </c:val>
          <c:extLst>
            <c:ext xmlns:c16="http://schemas.microsoft.com/office/drawing/2014/chart" uri="{C3380CC4-5D6E-409C-BE32-E72D297353CC}">
              <c16:uniqueId val="{00000013-0E7E-490B-AAFA-9D474716DC85}"/>
            </c:ext>
          </c:extLst>
        </c:ser>
        <c:dLbls>
          <c:dLblPos val="ctr"/>
          <c:showLegendKey val="0"/>
          <c:showVal val="1"/>
          <c:showCatName val="0"/>
          <c:showSerName val="0"/>
          <c:showPercent val="0"/>
          <c:showBubbleSize val="0"/>
        </c:dLbls>
        <c:gapWidth val="100"/>
        <c:overlap val="100"/>
        <c:axId val="481124016"/>
        <c:axId val="481124576"/>
      </c:barChart>
      <c:catAx>
        <c:axId val="4811240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24576"/>
        <c:crosses val="autoZero"/>
        <c:auto val="1"/>
        <c:lblAlgn val="ctr"/>
        <c:lblOffset val="100"/>
        <c:noMultiLvlLbl val="0"/>
      </c:catAx>
      <c:valAx>
        <c:axId val="481124576"/>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1124016"/>
        <c:crosses val="autoZero"/>
        <c:crossBetween val="between"/>
        <c:majorUnit val="0.2"/>
      </c:valAx>
    </c:plotArea>
    <c:legend>
      <c:legendPos val="r"/>
      <c:layout>
        <c:manualLayout>
          <c:xMode val="edge"/>
          <c:yMode val="edge"/>
          <c:x val="0.78066216293388968"/>
          <c:y val="0.31900621396684392"/>
          <c:w val="0.21816182033055717"/>
          <c:h val="0.4969266662180061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9.xml"/></Relationships>
</file>

<file path=xl/chartsheets/sheet1.xml><?xml version="1.0" encoding="utf-8"?>
<chartsheet xmlns="http://schemas.openxmlformats.org/spreadsheetml/2006/main" xmlns:r="http://schemas.openxmlformats.org/officeDocument/2006/relationships">
  <sheetPr codeName="Gráfico15"/>
  <sheetViews>
    <sheetView zoomScale="6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Relationships>
</file>

<file path=xl/drawings/_rels/drawing2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Relationships>
</file>

<file path=xl/drawings/_rels/drawing2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Indice!A1"/><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xml"/><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hyperlink" Target="#Indice!A1"/><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hyperlink" Target="#Indice!A1"/><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hyperlink" Target="#Indice!A1"/><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hyperlink" Target="#Indice!A1"/><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hyperlink" Target="#Indice!A1"/><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8665</xdr:rowOff>
    </xdr:from>
    <xdr:to>
      <xdr:col>1</xdr:col>
      <xdr:colOff>1402080</xdr:colOff>
      <xdr:row>53</xdr:row>
      <xdr:rowOff>68580</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flipV="1">
          <a:off x="0" y="9084085"/>
          <a:ext cx="1851660" cy="59915"/>
        </a:xfrm>
        <a:prstGeom prst="rect">
          <a:avLst/>
        </a:prstGeom>
        <a:noFill/>
        <a:ln w="9525">
          <a:noFill/>
          <a:miter lim="800000"/>
          <a:headEnd/>
          <a:tailEnd/>
        </a:ln>
      </xdr:spPr>
    </xdr:pic>
    <xdr:clientData/>
  </xdr:twoCellAnchor>
  <xdr:twoCellAnchor editAs="oneCell">
    <xdr:from>
      <xdr:col>1</xdr:col>
      <xdr:colOff>5715</xdr:colOff>
      <xdr:row>2</xdr:row>
      <xdr:rowOff>3810</xdr:rowOff>
    </xdr:from>
    <xdr:to>
      <xdr:col>1</xdr:col>
      <xdr:colOff>1826895</xdr:colOff>
      <xdr:row>4</xdr:row>
      <xdr:rowOff>75911</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5295" y="278130"/>
          <a:ext cx="1821180" cy="55216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79</xdr:row>
      <xdr:rowOff>0</xdr:rowOff>
    </xdr:from>
    <xdr:to>
      <xdr:col>1</xdr:col>
      <xdr:colOff>736600</xdr:colOff>
      <xdr:row>79</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07592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02308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83614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07642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83614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3126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93520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6174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95044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73936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89710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66316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85900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3507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59052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3507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75</xdr:row>
      <xdr:rowOff>0</xdr:rowOff>
    </xdr:from>
    <xdr:to>
      <xdr:col>1</xdr:col>
      <xdr:colOff>750094</xdr:colOff>
      <xdr:row>75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930188"/>
          <a:ext cx="952500" cy="4762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absoluteAnchor>
    <xdr:pos x="0" y="0"/>
    <xdr:ext cx="8678333" cy="630464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403860</xdr:colOff>
      <xdr:row>0</xdr:row>
      <xdr:rowOff>160020</xdr:rowOff>
    </xdr:from>
    <xdr:to>
      <xdr:col>1</xdr:col>
      <xdr:colOff>2316480</xdr:colOff>
      <xdr:row>4</xdr:row>
      <xdr:rowOff>7620</xdr:rowOff>
    </xdr:to>
    <xdr:pic>
      <xdr:nvPicPr>
        <xdr:cNvPr id="4" name="Imagen 3" descr="logo-super20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160020"/>
          <a:ext cx="2362200" cy="853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32</xdr:row>
      <xdr:rowOff>0</xdr:rowOff>
    </xdr:from>
    <xdr:to>
      <xdr:col>1</xdr:col>
      <xdr:colOff>1272540</xdr:colOff>
      <xdr:row>32</xdr:row>
      <xdr:rowOff>59915</xdr:rowOff>
    </xdr:to>
    <xdr:pic>
      <xdr:nvPicPr>
        <xdr:cNvPr id="5"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flipV="1">
          <a:off x="0" y="11917680"/>
          <a:ext cx="1722120" cy="59915"/>
        </a:xfrm>
        <a:prstGeom prst="rect">
          <a:avLst/>
        </a:prstGeom>
        <a:noFill/>
        <a:ln w="9525">
          <a:noFill/>
          <a:miter lim="800000"/>
          <a:headEnd/>
          <a:tailEnd/>
        </a:ln>
      </xdr:spPr>
    </xdr:pic>
    <xdr:clientData/>
  </xdr:twoCellAnchor>
</xdr:wsDr>
</file>

<file path=xl/drawings/drawing20.xml><?xml version="1.0" encoding="utf-8"?>
<c:userShapes xmlns:c="http://schemas.openxmlformats.org/drawingml/2006/chart">
  <cdr:relSizeAnchor xmlns:cdr="http://schemas.openxmlformats.org/drawingml/2006/chartDrawing">
    <cdr:from>
      <cdr:x>0.12317</cdr:x>
      <cdr:y>0.10101</cdr:y>
    </cdr:from>
    <cdr:to>
      <cdr:x>0.21408</cdr:x>
      <cdr:y>0.14141</cdr:y>
    </cdr:to>
    <cdr:sp macro="" textlink="">
      <cdr:nvSpPr>
        <cdr:cNvPr id="18" name="17 CuadroTexto"/>
        <cdr:cNvSpPr txBox="1"/>
      </cdr:nvSpPr>
      <cdr:spPr>
        <a:xfrm xmlns:a="http://schemas.openxmlformats.org/drawingml/2006/main">
          <a:off x="1066800" y="635000"/>
          <a:ext cx="787400" cy="2540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s-ES" sz="1200">
              <a:latin typeface="Verdana" pitchFamily="34" charset="0"/>
            </a:rPr>
            <a:t>2.021.849</a:t>
          </a:r>
        </a:p>
      </cdr:txBody>
    </cdr:sp>
  </cdr:relSizeAnchor>
  <cdr:relSizeAnchor xmlns:cdr="http://schemas.openxmlformats.org/drawingml/2006/chartDrawing">
    <cdr:from>
      <cdr:x>0.51906</cdr:x>
      <cdr:y>0.10101</cdr:y>
    </cdr:from>
    <cdr:to>
      <cdr:x>0.60997</cdr:x>
      <cdr:y>0.14141</cdr:y>
    </cdr:to>
    <cdr:sp macro="" textlink="">
      <cdr:nvSpPr>
        <cdr:cNvPr id="19" name="1 CuadroTexto"/>
        <cdr:cNvSpPr txBox="1"/>
      </cdr:nvSpPr>
      <cdr:spPr>
        <a:xfrm xmlns:a="http://schemas.openxmlformats.org/drawingml/2006/main">
          <a:off x="44958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2.303.198</a:t>
          </a:r>
        </a:p>
      </cdr:txBody>
    </cdr:sp>
  </cdr:relSizeAnchor>
  <cdr:relSizeAnchor xmlns:cdr="http://schemas.openxmlformats.org/drawingml/2006/chartDrawing">
    <cdr:from>
      <cdr:x>0.38856</cdr:x>
      <cdr:y>0.10101</cdr:y>
    </cdr:from>
    <cdr:to>
      <cdr:x>0.47947</cdr:x>
      <cdr:y>0.14141</cdr:y>
    </cdr:to>
    <cdr:sp macro="" textlink="">
      <cdr:nvSpPr>
        <cdr:cNvPr id="20" name="1 CuadroTexto"/>
        <cdr:cNvSpPr txBox="1"/>
      </cdr:nvSpPr>
      <cdr:spPr>
        <a:xfrm xmlns:a="http://schemas.openxmlformats.org/drawingml/2006/main">
          <a:off x="3365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2.140.799</a:t>
          </a:r>
        </a:p>
      </cdr:txBody>
    </cdr:sp>
  </cdr:relSizeAnchor>
  <cdr:relSizeAnchor xmlns:cdr="http://schemas.openxmlformats.org/drawingml/2006/chartDrawing">
    <cdr:from>
      <cdr:x>0.25806</cdr:x>
      <cdr:y>0.10101</cdr:y>
    </cdr:from>
    <cdr:to>
      <cdr:x>0.34897</cdr:x>
      <cdr:y>0.14141</cdr:y>
    </cdr:to>
    <cdr:sp macro="" textlink="">
      <cdr:nvSpPr>
        <cdr:cNvPr id="21" name="1 CuadroTexto"/>
        <cdr:cNvSpPr txBox="1"/>
      </cdr:nvSpPr>
      <cdr:spPr>
        <a:xfrm xmlns:a="http://schemas.openxmlformats.org/drawingml/2006/main">
          <a:off x="22352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1.535.467</a:t>
          </a:r>
        </a:p>
      </cdr:txBody>
    </cdr:sp>
  </cdr:relSizeAnchor>
  <cdr:relSizeAnchor xmlns:cdr="http://schemas.openxmlformats.org/drawingml/2006/chartDrawing">
    <cdr:from>
      <cdr:x>0.65249</cdr:x>
      <cdr:y>0.10101</cdr:y>
    </cdr:from>
    <cdr:to>
      <cdr:x>0.7434</cdr:x>
      <cdr:y>0.14141</cdr:y>
    </cdr:to>
    <cdr:sp macro="" textlink="">
      <cdr:nvSpPr>
        <cdr:cNvPr id="22" name="1 CuadroTexto"/>
        <cdr:cNvSpPr txBox="1"/>
      </cdr:nvSpPr>
      <cdr:spPr>
        <a:xfrm xmlns:a="http://schemas.openxmlformats.org/drawingml/2006/main">
          <a:off x="5651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2.051.747</a:t>
          </a:r>
        </a:p>
      </cdr:txBody>
    </cdr:sp>
  </cdr:relSizeAnchor>
  <cdr:relSizeAnchor xmlns:cdr="http://schemas.openxmlformats.org/drawingml/2006/chartDrawing">
    <cdr:from>
      <cdr:x>0.77566</cdr:x>
      <cdr:y>0.10101</cdr:y>
    </cdr:from>
    <cdr:to>
      <cdr:x>0.86657</cdr:x>
      <cdr:y>0.14141</cdr:y>
    </cdr:to>
    <cdr:sp macro="" textlink="">
      <cdr:nvSpPr>
        <cdr:cNvPr id="23" name="1 CuadroTexto"/>
        <cdr:cNvSpPr txBox="1"/>
      </cdr:nvSpPr>
      <cdr:spPr>
        <a:xfrm xmlns:a="http://schemas.openxmlformats.org/drawingml/2006/main">
          <a:off x="67183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2.653.517</a:t>
          </a:r>
        </a:p>
      </cdr:txBody>
    </cdr:sp>
  </cdr:relSizeAnchor>
  <cdr:relSizeAnchor xmlns:cdr="http://schemas.openxmlformats.org/drawingml/2006/chartDrawing">
    <cdr:from>
      <cdr:x>0.14809</cdr:x>
      <cdr:y>0.14343</cdr:y>
    </cdr:from>
    <cdr:to>
      <cdr:x>0.25367</cdr:x>
      <cdr:y>0.28889</cdr:y>
    </cdr:to>
    <cdr:sp macro="" textlink="">
      <cdr:nvSpPr>
        <cdr:cNvPr id="24" name="23 CuadroTexto"/>
        <cdr:cNvSpPr txBox="1"/>
      </cdr:nvSpPr>
      <cdr:spPr>
        <a:xfrm xmlns:a="http://schemas.openxmlformats.org/drawingml/2006/main">
          <a:off x="1282700" y="9017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ES" sz="1100"/>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59814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4650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1"/>
        </xdr:cNvPr>
        <xdr:cNvSpPr/>
      </xdr:nvSpPr>
      <xdr:spPr>
        <a:xfrm>
          <a:off x="174650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95</xdr:row>
      <xdr:rowOff>0</xdr:rowOff>
    </xdr:from>
    <xdr:to>
      <xdr:col>1</xdr:col>
      <xdr:colOff>788247</xdr:colOff>
      <xdr:row>95</xdr:row>
      <xdr:rowOff>47625</xdr:rowOff>
    </xdr:to>
    <xdr:pic>
      <xdr:nvPicPr>
        <xdr:cNvPr id="6"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17034933"/>
          <a:ext cx="1033780" cy="47625"/>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13</xdr:col>
      <xdr:colOff>0</xdr:colOff>
      <xdr:row>3</xdr:row>
      <xdr:rowOff>0</xdr:rowOff>
    </xdr:from>
    <xdr:to>
      <xdr:col>13</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6583025" y="542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95</xdr:row>
      <xdr:rowOff>0</xdr:rowOff>
    </xdr:from>
    <xdr:to>
      <xdr:col>1</xdr:col>
      <xdr:colOff>788247</xdr:colOff>
      <xdr:row>95</xdr:row>
      <xdr:rowOff>47625</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16544925"/>
          <a:ext cx="1026372" cy="47625"/>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50540"/>
          <a:ext cx="1056640" cy="47625"/>
        </a:xfrm>
        <a:prstGeom prst="rect">
          <a:avLst/>
        </a:prstGeom>
        <a:noFill/>
        <a:ln w="9525">
          <a:noFill/>
          <a:miter lim="800000"/>
          <a:headEnd/>
          <a:tailEnd/>
        </a:ln>
      </xdr:spPr>
    </xdr:pic>
    <xdr:clientData/>
  </xdr:twoCellAnchor>
  <xdr:twoCellAnchor>
    <xdr:from>
      <xdr:col>129</xdr:col>
      <xdr:colOff>0</xdr:colOff>
      <xdr:row>3</xdr:row>
      <xdr:rowOff>0</xdr:rowOff>
    </xdr:from>
    <xdr:to>
      <xdr:col>129</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37190480" y="5257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95</xdr:row>
      <xdr:rowOff>19473</xdr:rowOff>
    </xdr:from>
    <xdr:to>
      <xdr:col>1</xdr:col>
      <xdr:colOff>736600</xdr:colOff>
      <xdr:row>95</xdr:row>
      <xdr:rowOff>65405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047806"/>
          <a:ext cx="1092200" cy="45932"/>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6" name="Rectángulo redondeado 5">
          <a:hlinkClick xmlns:r="http://schemas.openxmlformats.org/officeDocument/2006/relationships" r:id="rId2"/>
        </xdr:cNvPr>
        <xdr:cNvSpPr/>
      </xdr:nvSpPr>
      <xdr:spPr>
        <a:xfrm>
          <a:off x="13853160" y="5257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59</xdr:row>
      <xdr:rowOff>0</xdr:rowOff>
    </xdr:from>
    <xdr:to>
      <xdr:col>1</xdr:col>
      <xdr:colOff>466725</xdr:colOff>
      <xdr:row>59</xdr:row>
      <xdr:rowOff>47625</xdr:rowOff>
    </xdr:to>
    <xdr:pic>
      <xdr:nvPicPr>
        <xdr:cNvPr id="3"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515100"/>
          <a:ext cx="952500" cy="47625"/>
        </a:xfrm>
        <a:prstGeom prst="rect">
          <a:avLst/>
        </a:prstGeom>
        <a:noFill/>
        <a:ln w="9525">
          <a:noFill/>
          <a:miter lim="800000"/>
          <a:headEnd/>
          <a:tailEnd/>
        </a:ln>
      </xdr:spPr>
    </xdr:pic>
    <xdr:clientData/>
  </xdr:twoCellAnchor>
  <xdr:twoCellAnchor>
    <xdr:from>
      <xdr:col>22</xdr:col>
      <xdr:colOff>0</xdr:colOff>
      <xdr:row>1</xdr:row>
      <xdr:rowOff>0</xdr:rowOff>
    </xdr:from>
    <xdr:to>
      <xdr:col>22</xdr:col>
      <xdr:colOff>540000</xdr:colOff>
      <xdr:row>1</xdr:row>
      <xdr:rowOff>160020</xdr:rowOff>
    </xdr:to>
    <xdr:sp macro="" textlink="">
      <xdr:nvSpPr>
        <xdr:cNvPr id="11" name="Rectángulo redondeado 10">
          <a:hlinkClick xmlns:r="http://schemas.openxmlformats.org/officeDocument/2006/relationships" r:id="rId2"/>
        </xdr:cNvPr>
        <xdr:cNvSpPr/>
      </xdr:nvSpPr>
      <xdr:spPr>
        <a:xfrm>
          <a:off x="17023080" y="16002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0</xdr:row>
      <xdr:rowOff>0</xdr:rowOff>
    </xdr:from>
    <xdr:to>
      <xdr:col>20</xdr:col>
      <xdr:colOff>457202</xdr:colOff>
      <xdr:row>36</xdr:row>
      <xdr:rowOff>154304</xdr:rowOff>
    </xdr:to>
    <xdr:graphicFrame macro="">
      <xdr:nvGraphicFramePr>
        <xdr:cNvPr id="5"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32</xdr:row>
      <xdr:rowOff>152400</xdr:rowOff>
    </xdr:from>
    <xdr:to>
      <xdr:col>1</xdr:col>
      <xdr:colOff>466725</xdr:colOff>
      <xdr:row>33</xdr:row>
      <xdr:rowOff>40005</xdr:rowOff>
    </xdr:to>
    <xdr:pic>
      <xdr:nvPicPr>
        <xdr:cNvPr id="9"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5280660"/>
          <a:ext cx="969645" cy="47625"/>
        </a:xfrm>
        <a:prstGeom prst="rect">
          <a:avLst/>
        </a:prstGeom>
        <a:noFill/>
        <a:ln w="9525">
          <a:noFill/>
          <a:miter lim="800000"/>
          <a:headEnd/>
          <a:tailEnd/>
        </a:ln>
      </xdr:spPr>
    </xdr:pic>
    <xdr:clientData/>
  </xdr:twoCellAnchor>
  <xdr:twoCellAnchor>
    <xdr:from>
      <xdr:col>1</xdr:col>
      <xdr:colOff>609600</xdr:colOff>
      <xdr:row>1</xdr:row>
      <xdr:rowOff>68580</xdr:rowOff>
    </xdr:from>
    <xdr:to>
      <xdr:col>18</xdr:col>
      <xdr:colOff>571500</xdr:colOff>
      <xdr:row>31</xdr:row>
      <xdr:rowOff>51435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1</xdr:row>
      <xdr:rowOff>0</xdr:rowOff>
    </xdr:from>
    <xdr:to>
      <xdr:col>24</xdr:col>
      <xdr:colOff>540000</xdr:colOff>
      <xdr:row>1</xdr:row>
      <xdr:rowOff>160020</xdr:rowOff>
    </xdr:to>
    <xdr:sp macro="" textlink="">
      <xdr:nvSpPr>
        <xdr:cNvPr id="6" name="Rectángulo redondeado 5">
          <a:hlinkClick xmlns:r="http://schemas.openxmlformats.org/officeDocument/2006/relationships" r:id="rId3"/>
        </xdr:cNvPr>
        <xdr:cNvSpPr/>
      </xdr:nvSpPr>
      <xdr:spPr>
        <a:xfrm>
          <a:off x="17716500" y="16002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8.xml><?xml version="1.0" encoding="utf-8"?>
<c:userShapes xmlns:c="http://schemas.openxmlformats.org/drawingml/2006/chart">
  <cdr:relSizeAnchor xmlns:cdr="http://schemas.openxmlformats.org/drawingml/2006/chartDrawing">
    <cdr:from>
      <cdr:x>0.27507</cdr:x>
      <cdr:y>0.68801</cdr:y>
    </cdr:from>
    <cdr:to>
      <cdr:x>0.78575</cdr:x>
      <cdr:y>0.73137</cdr:y>
    </cdr:to>
    <cdr:sp macro="" textlink="">
      <cdr:nvSpPr>
        <cdr:cNvPr id="2" name="1 CuadroTexto"/>
        <cdr:cNvSpPr txBox="1"/>
      </cdr:nvSpPr>
      <cdr:spPr>
        <a:xfrm xmlns:a="http://schemas.openxmlformats.org/drawingml/2006/main">
          <a:off x="1875935" y="3342189"/>
          <a:ext cx="3482786" cy="210632"/>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none" rtlCol="0" anchor="t"/>
        <a:lstStyle xmlns:a="http://schemas.openxmlformats.org/drawingml/2006/main"/>
        <a:p xmlns:a="http://schemas.openxmlformats.org/drawingml/2006/main">
          <a:pPr algn="l"/>
          <a:r>
            <a:rPr lang="es-ES" sz="800">
              <a:solidFill>
                <a:schemeClr val="bg1"/>
              </a:solidFill>
            </a:rPr>
            <a:t>Nota:</a:t>
          </a:r>
          <a:r>
            <a:rPr lang="es-ES" sz="800" baseline="0">
              <a:solidFill>
                <a:schemeClr val="bg1"/>
              </a:solidFill>
            </a:rPr>
            <a:t> El año </a:t>
          </a:r>
          <a:r>
            <a:rPr lang="es-ES" sz="800">
              <a:solidFill>
                <a:schemeClr val="bg1"/>
              </a:solidFill>
            </a:rPr>
            <a:t>2005 considera</a:t>
          </a:r>
          <a:r>
            <a:rPr lang="es-ES" sz="800" baseline="0">
              <a:solidFill>
                <a:schemeClr val="bg1"/>
              </a:solidFill>
            </a:rPr>
            <a:t>  desde 1 Julio 2005 al 31 de Diciembre 2005</a:t>
          </a:r>
        </a:p>
        <a:p xmlns:a="http://schemas.openxmlformats.org/drawingml/2006/main">
          <a:pPr algn="l"/>
          <a:endParaRPr lang="es-ES" sz="800">
            <a:solidFill>
              <a:schemeClr val="bg1"/>
            </a:solidFill>
          </a:endParaRP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711200</xdr:colOff>
      <xdr:row>2</xdr:row>
      <xdr:rowOff>76200</xdr:rowOff>
    </xdr:from>
    <xdr:to>
      <xdr:col>10</xdr:col>
      <xdr:colOff>38100</xdr:colOff>
      <xdr:row>32</xdr:row>
      <xdr:rowOff>127000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0</xdr:rowOff>
    </xdr:from>
    <xdr:to>
      <xdr:col>1</xdr:col>
      <xdr:colOff>190500</xdr:colOff>
      <xdr:row>43</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7200900"/>
          <a:ext cx="952500" cy="476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34</xdr:row>
      <xdr:rowOff>0</xdr:rowOff>
    </xdr:from>
    <xdr:to>
      <xdr:col>1</xdr:col>
      <xdr:colOff>723900</xdr:colOff>
      <xdr:row>34</xdr:row>
      <xdr:rowOff>47625</xdr:rowOff>
    </xdr:to>
    <xdr:pic>
      <xdr:nvPicPr>
        <xdr:cNvPr id="5"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5836920"/>
          <a:ext cx="1043940" cy="47625"/>
        </a:xfrm>
        <a:prstGeom prst="rect">
          <a:avLst/>
        </a:prstGeom>
        <a:noFill/>
        <a:ln w="9525">
          <a:noFill/>
          <a:miter lim="800000"/>
          <a:headEnd/>
          <a:tailEnd/>
        </a:ln>
      </xdr:spPr>
    </xdr:pic>
    <xdr:clientData/>
  </xdr:twoCellAnchor>
  <xdr:twoCellAnchor>
    <xdr:from>
      <xdr:col>7</xdr:col>
      <xdr:colOff>0</xdr:colOff>
      <xdr:row>7</xdr:row>
      <xdr:rowOff>0</xdr:rowOff>
    </xdr:from>
    <xdr:to>
      <xdr:col>7</xdr:col>
      <xdr:colOff>540000</xdr:colOff>
      <xdr:row>7</xdr:row>
      <xdr:rowOff>160020</xdr:rowOff>
    </xdr:to>
    <xdr:sp macro="" textlink="">
      <xdr:nvSpPr>
        <xdr:cNvPr id="6" name="Rectángulo redondeado 5">
          <a:hlinkClick xmlns:r="http://schemas.openxmlformats.org/officeDocument/2006/relationships" r:id="rId2"/>
        </xdr:cNvPr>
        <xdr:cNvSpPr/>
      </xdr:nvSpPr>
      <xdr:spPr>
        <a:xfrm>
          <a:off x="12192000" y="15011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37</xdr:row>
      <xdr:rowOff>152400</xdr:rowOff>
    </xdr:from>
    <xdr:to>
      <xdr:col>1</xdr:col>
      <xdr:colOff>190500</xdr:colOff>
      <xdr:row>38</xdr:row>
      <xdr:rowOff>37465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167120"/>
          <a:ext cx="972820" cy="47625"/>
        </a:xfrm>
        <a:prstGeom prst="rect">
          <a:avLst/>
        </a:prstGeom>
        <a:noFill/>
        <a:ln w="9525">
          <a:noFill/>
          <a:miter lim="800000"/>
          <a:headEnd/>
          <a:tailEnd/>
        </a:ln>
      </xdr:spPr>
    </xdr:pic>
    <xdr:clientData/>
  </xdr:twoCellAnchor>
  <xdr:twoCellAnchor>
    <xdr:from>
      <xdr:col>21</xdr:col>
      <xdr:colOff>0</xdr:colOff>
      <xdr:row>2</xdr:row>
      <xdr:rowOff>0</xdr:rowOff>
    </xdr:from>
    <xdr:to>
      <xdr:col>21</xdr:col>
      <xdr:colOff>540000</xdr:colOff>
      <xdr:row>2</xdr:row>
      <xdr:rowOff>160020</xdr:rowOff>
    </xdr:to>
    <xdr:sp macro="" textlink="">
      <xdr:nvSpPr>
        <xdr:cNvPr id="6" name="Rectángulo redondeado 5">
          <a:hlinkClick xmlns:r="http://schemas.openxmlformats.org/officeDocument/2006/relationships" r:id="rId2"/>
        </xdr:cNvPr>
        <xdr:cNvSpPr/>
      </xdr:nvSpPr>
      <xdr:spPr>
        <a:xfrm>
          <a:off x="19453860" y="3200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152400</xdr:colOff>
      <xdr:row>0</xdr:row>
      <xdr:rowOff>144780</xdr:rowOff>
    </xdr:from>
    <xdr:to>
      <xdr:col>15</xdr:col>
      <xdr:colOff>563880</xdr:colOff>
      <xdr:row>35</xdr:row>
      <xdr:rowOff>60960</xdr:rowOff>
    </xdr:to>
    <xdr:graphicFrame macro="">
      <xdr:nvGraphicFramePr>
        <xdr:cNvPr id="7"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2</xdr:col>
      <xdr:colOff>15240</xdr:colOff>
      <xdr:row>52</xdr:row>
      <xdr:rowOff>160019</xdr:rowOff>
    </xdr:from>
    <xdr:to>
      <xdr:col>2</xdr:col>
      <xdr:colOff>838200</xdr:colOff>
      <xdr:row>53</xdr:row>
      <xdr:rowOff>46639</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15240" y="8831579"/>
          <a:ext cx="822960" cy="54260"/>
        </a:xfrm>
        <a:prstGeom prst="rect">
          <a:avLst/>
        </a:prstGeom>
        <a:noFill/>
        <a:ln w="9525">
          <a:noFill/>
          <a:miter lim="800000"/>
          <a:headEnd/>
          <a:tailEnd/>
        </a:ln>
      </xdr:spPr>
    </xdr:pic>
    <xdr:clientData/>
  </xdr:twoCellAnchor>
  <xdr:twoCellAnchor>
    <xdr:from>
      <xdr:col>20</xdr:col>
      <xdr:colOff>0</xdr:colOff>
      <xdr:row>2</xdr:row>
      <xdr:rowOff>0</xdr:rowOff>
    </xdr:from>
    <xdr:to>
      <xdr:col>20</xdr:col>
      <xdr:colOff>540000</xdr:colOff>
      <xdr:row>2</xdr:row>
      <xdr:rowOff>160020</xdr:rowOff>
    </xdr:to>
    <xdr:sp macro="" textlink="">
      <xdr:nvSpPr>
        <xdr:cNvPr id="5" name="Rectángulo redondeado 4">
          <a:hlinkClick xmlns:r="http://schemas.openxmlformats.org/officeDocument/2006/relationships" r:id="rId2"/>
        </xdr:cNvPr>
        <xdr:cNvSpPr/>
      </xdr:nvSpPr>
      <xdr:spPr>
        <a:xfrm>
          <a:off x="16581120" y="3352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editAs="oneCell">
    <xdr:from>
      <xdr:col>2</xdr:col>
      <xdr:colOff>243840</xdr:colOff>
      <xdr:row>0</xdr:row>
      <xdr:rowOff>114300</xdr:rowOff>
    </xdr:from>
    <xdr:to>
      <xdr:col>12</xdr:col>
      <xdr:colOff>809625</xdr:colOff>
      <xdr:row>32</xdr:row>
      <xdr:rowOff>72390</xdr:rowOff>
    </xdr:to>
    <xdr:graphicFrame macro="">
      <xdr:nvGraphicFramePr>
        <xdr:cNvPr id="7"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31</xdr:row>
      <xdr:rowOff>0</xdr:rowOff>
    </xdr:from>
    <xdr:to>
      <xdr:col>1</xdr:col>
      <xdr:colOff>279400</xdr:colOff>
      <xdr:row>31</xdr:row>
      <xdr:rowOff>46990</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5196840"/>
          <a:ext cx="1071880" cy="46990"/>
        </a:xfrm>
        <a:prstGeom prst="rect">
          <a:avLst/>
        </a:prstGeom>
        <a:noFill/>
        <a:ln w="9525">
          <a:noFill/>
          <a:miter lim="800000"/>
          <a:headEnd/>
          <a:tailEnd/>
        </a:ln>
      </xdr:spPr>
    </xdr:pic>
    <xdr:clientData/>
  </xdr:twoCellAnchor>
  <xdr:twoCellAnchor>
    <xdr:from>
      <xdr:col>17</xdr:col>
      <xdr:colOff>0</xdr:colOff>
      <xdr:row>2</xdr:row>
      <xdr:rowOff>0</xdr:rowOff>
    </xdr:from>
    <xdr:to>
      <xdr:col>17</xdr:col>
      <xdr:colOff>540000</xdr:colOff>
      <xdr:row>2</xdr:row>
      <xdr:rowOff>160020</xdr:rowOff>
    </xdr:to>
    <xdr:sp macro="" textlink="">
      <xdr:nvSpPr>
        <xdr:cNvPr id="5" name="Rectángulo redondeado 4">
          <a:hlinkClick xmlns:r="http://schemas.openxmlformats.org/officeDocument/2006/relationships" r:id="rId2"/>
        </xdr:cNvPr>
        <xdr:cNvSpPr/>
      </xdr:nvSpPr>
      <xdr:spPr>
        <a:xfrm>
          <a:off x="13472160" y="3352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absoluteAnchor>
    <xdr:pos x="213360" y="175260"/>
    <xdr:ext cx="10631805" cy="4190999"/>
    <xdr:graphicFrame macro="">
      <xdr:nvGraphicFramePr>
        <xdr:cNvPr id="7"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33.xml><?xml version="1.0" encoding="utf-8"?>
<xdr:wsDr xmlns:xdr="http://schemas.openxmlformats.org/drawingml/2006/spreadsheetDrawing" xmlns:a="http://schemas.openxmlformats.org/drawingml/2006/main">
  <xdr:twoCellAnchor>
    <xdr:from>
      <xdr:col>0</xdr:col>
      <xdr:colOff>0</xdr:colOff>
      <xdr:row>29</xdr:row>
      <xdr:rowOff>152400</xdr:rowOff>
    </xdr:from>
    <xdr:to>
      <xdr:col>1</xdr:col>
      <xdr:colOff>279400</xdr:colOff>
      <xdr:row>30</xdr:row>
      <xdr:rowOff>31750</xdr:rowOff>
    </xdr:to>
    <xdr:pic>
      <xdr:nvPicPr>
        <xdr:cNvPr id="5"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5013960"/>
          <a:ext cx="1071880" cy="46990"/>
        </a:xfrm>
        <a:prstGeom prst="rect">
          <a:avLst/>
        </a:prstGeom>
        <a:noFill/>
        <a:ln w="9525">
          <a:noFill/>
          <a:miter lim="800000"/>
          <a:headEnd/>
          <a:tailEnd/>
        </a:ln>
      </xdr:spPr>
    </xdr:pic>
    <xdr:clientData/>
  </xdr:twoCellAnchor>
  <xdr:twoCellAnchor>
    <xdr:from>
      <xdr:col>17</xdr:col>
      <xdr:colOff>0</xdr:colOff>
      <xdr:row>11</xdr:row>
      <xdr:rowOff>0</xdr:rowOff>
    </xdr:from>
    <xdr:to>
      <xdr:col>17</xdr:col>
      <xdr:colOff>540000</xdr:colOff>
      <xdr:row>11</xdr:row>
      <xdr:rowOff>160020</xdr:rowOff>
    </xdr:to>
    <xdr:sp macro="" textlink="">
      <xdr:nvSpPr>
        <xdr:cNvPr id="6" name="Rectángulo redondeado 5">
          <a:hlinkClick xmlns:r="http://schemas.openxmlformats.org/officeDocument/2006/relationships" r:id="rId2"/>
        </xdr:cNvPr>
        <xdr:cNvSpPr/>
      </xdr:nvSpPr>
      <xdr:spPr>
        <a:xfrm>
          <a:off x="13472160" y="3352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absoluteAnchor>
    <xdr:pos x="388620" y="114300"/>
    <xdr:ext cx="10635616" cy="4419600"/>
    <xdr:graphicFrame macro="">
      <xdr:nvGraphicFramePr>
        <xdr:cNvPr id="8"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34.xml><?xml version="1.0" encoding="utf-8"?>
<xdr:wsDr xmlns:xdr="http://schemas.openxmlformats.org/drawingml/2006/spreadsheetDrawing" xmlns:a="http://schemas.openxmlformats.org/drawingml/2006/main">
  <xdr:twoCellAnchor>
    <xdr:from>
      <xdr:col>0</xdr:col>
      <xdr:colOff>0</xdr:colOff>
      <xdr:row>30</xdr:row>
      <xdr:rowOff>0</xdr:rowOff>
    </xdr:from>
    <xdr:to>
      <xdr:col>1</xdr:col>
      <xdr:colOff>279400</xdr:colOff>
      <xdr:row>30</xdr:row>
      <xdr:rowOff>46990</xdr:rowOff>
    </xdr:to>
    <xdr:pic>
      <xdr:nvPicPr>
        <xdr:cNvPr id="5"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5029200"/>
          <a:ext cx="1071880" cy="46990"/>
        </a:xfrm>
        <a:prstGeom prst="rect">
          <a:avLst/>
        </a:prstGeom>
        <a:noFill/>
        <a:ln w="9525">
          <a:noFill/>
          <a:miter lim="800000"/>
          <a:headEnd/>
          <a:tailEnd/>
        </a:ln>
      </xdr:spPr>
    </xdr:pic>
    <xdr:clientData/>
  </xdr:twoCellAnchor>
  <xdr:twoCellAnchor>
    <xdr:from>
      <xdr:col>17</xdr:col>
      <xdr:colOff>0</xdr:colOff>
      <xdr:row>1</xdr:row>
      <xdr:rowOff>0</xdr:rowOff>
    </xdr:from>
    <xdr:to>
      <xdr:col>17</xdr:col>
      <xdr:colOff>540000</xdr:colOff>
      <xdr:row>1</xdr:row>
      <xdr:rowOff>160020</xdr:rowOff>
    </xdr:to>
    <xdr:sp macro="" textlink="">
      <xdr:nvSpPr>
        <xdr:cNvPr id="6" name="Rectángulo redondeado 5">
          <a:hlinkClick xmlns:r="http://schemas.openxmlformats.org/officeDocument/2006/relationships" r:id="rId2"/>
        </xdr:cNvPr>
        <xdr:cNvSpPr/>
      </xdr:nvSpPr>
      <xdr:spPr>
        <a:xfrm>
          <a:off x="13472160" y="1676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absoluteAnchor>
    <xdr:pos x="381000" y="83820"/>
    <xdr:ext cx="10488929" cy="4457700"/>
    <xdr:graphicFrame macro="">
      <xdr:nvGraphicFramePr>
        <xdr:cNvPr id="8"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736600</xdr:colOff>
      <xdr:row>52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991600"/>
          <a:ext cx="952500" cy="47625"/>
        </a:xfrm>
        <a:prstGeom prst="rect">
          <a:avLst/>
        </a:prstGeom>
        <a:noFill/>
        <a:ln w="9525">
          <a:noFill/>
          <a:miter lim="800000"/>
          <a:headEnd/>
          <a:tailEnd/>
        </a:ln>
      </xdr:spPr>
    </xdr:pic>
    <xdr:clientData/>
  </xdr:twoCellAnchor>
  <xdr:twoCellAnchor>
    <xdr:from>
      <xdr:col>0</xdr:col>
      <xdr:colOff>0</xdr:colOff>
      <xdr:row>52</xdr:row>
      <xdr:rowOff>0</xdr:rowOff>
    </xdr:from>
    <xdr:to>
      <xdr:col>1</xdr:col>
      <xdr:colOff>736600</xdr:colOff>
      <xdr:row>52</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709660"/>
          <a:ext cx="1056640" cy="476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386078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836400"/>
          <a:ext cx="952500" cy="47625"/>
        </a:xfrm>
        <a:prstGeom prst="rect">
          <a:avLst/>
        </a:prstGeom>
        <a:noFill/>
        <a:ln w="9525">
          <a:noFill/>
          <a:miter lim="800000"/>
          <a:headEnd/>
          <a:tailEnd/>
        </a:ln>
      </xdr:spPr>
    </xdr:pic>
    <xdr:clientData/>
  </xdr:twoCellAnchor>
  <xdr:twoCellAnchor>
    <xdr:from>
      <xdr:col>0</xdr:col>
      <xdr:colOff>0</xdr:colOff>
      <xdr:row>69</xdr:row>
      <xdr:rowOff>0</xdr:rowOff>
    </xdr:from>
    <xdr:to>
      <xdr:col>1</xdr:col>
      <xdr:colOff>736600</xdr:colOff>
      <xdr:row>69</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475720"/>
          <a:ext cx="1056640" cy="476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386078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700000"/>
          <a:ext cx="952500" cy="47625"/>
        </a:xfrm>
        <a:prstGeom prst="rect">
          <a:avLst/>
        </a:prstGeom>
        <a:noFill/>
        <a:ln w="9525">
          <a:noFill/>
          <a:miter lim="800000"/>
          <a:headEnd/>
          <a:tailEnd/>
        </a:ln>
      </xdr:spPr>
    </xdr:pic>
    <xdr:clientData/>
  </xdr:twoCellAnchor>
  <xdr:twoCellAnchor>
    <xdr:from>
      <xdr:col>0</xdr:col>
      <xdr:colOff>0</xdr:colOff>
      <xdr:row>69</xdr:row>
      <xdr:rowOff>0</xdr:rowOff>
    </xdr:from>
    <xdr:to>
      <xdr:col>1</xdr:col>
      <xdr:colOff>736600</xdr:colOff>
      <xdr:row>69</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529060"/>
          <a:ext cx="1056640" cy="476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386078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736600</xdr:colOff>
      <xdr:row>70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70432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838420" y="5867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647920" y="5867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79</xdr:row>
      <xdr:rowOff>0</xdr:rowOff>
    </xdr:from>
    <xdr:to>
      <xdr:col>1</xdr:col>
      <xdr:colOff>736600</xdr:colOff>
      <xdr:row>79</xdr:row>
      <xdr:rowOff>47625</xdr:rowOff>
    </xdr:to>
    <xdr:pic>
      <xdr:nvPicPr>
        <xdr:cNvPr id="5"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09116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6" name="Rectángulo redondeado 5">
          <a:hlinkClick xmlns:r="http://schemas.openxmlformats.org/officeDocument/2006/relationships" r:id="rId2"/>
        </xdr:cNvPr>
        <xdr:cNvSpPr/>
      </xdr:nvSpPr>
      <xdr:spPr>
        <a:xfrm>
          <a:off x="17198340" y="5867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uperdesaludgobcl-my.sharepoint.com/Desktop/ges%20con%20formato/Publicacion%20Casos%20Acumulados%20202106%20publicar%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neDrive%20-%20superdesalud.gob.cl/Desktop/ges%202022/ges%20junio%202022/Publicacion%20Casos%20Acumulados%2020220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neDrive%20-%20superdesalud.gob.cl/Desktop/ges%202022/ges%20septiembre%202022/Publicacion%20Casos%20Acumulados%202022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OneDrive%20-%20superdesalud.gob.cl/Desktop/BRIO-EXCEL-MODELER%20ACCESO%20GES/poblacion%20objetivo%20fonsas%20e%20isapres%20GES/pob%20objetivoxls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Notas"/>
      <sheetName val="Año 2005"/>
      <sheetName val="Año 2006"/>
      <sheetName val="Año 2007"/>
      <sheetName val="Año 2008"/>
      <sheetName val="Año 2009"/>
      <sheetName val="Año 2010"/>
      <sheetName val="Año 2011"/>
      <sheetName val="Año 2012"/>
      <sheetName val="Año 2013"/>
      <sheetName val="Año 2014"/>
      <sheetName val="Año 2015"/>
      <sheetName val="Año 2016"/>
      <sheetName val="Año 2017"/>
      <sheetName val="Año 2018"/>
      <sheetName val="Año 2019"/>
      <sheetName val="Casos PS y Region"/>
      <sheetName val="Gráfico Barra Por Año"/>
      <sheetName val="Año 2020"/>
      <sheetName val="Año 2021"/>
      <sheetName val="TODOS LOS AÑOS"/>
      <sheetName val="Tasas de Uso"/>
      <sheetName val="CASOS"/>
      <sheetName val="Gráfico Casos por Año GES"/>
      <sheetName val="Gráfico Casos por Año Calendari"/>
      <sheetName val="Gráficos Casos Acumulados"/>
      <sheetName val="Gráfico Tipo Atención"/>
      <sheetName val="GrafPorGrupdeDS"/>
      <sheetName val="PorGrpPrSal"/>
      <sheetName val="CasosSexo"/>
      <sheetName val="ProbSalModAmbFre"/>
      <sheetName val="ProbSalModHosFre"/>
      <sheetName val="ProbSalModMixFre"/>
      <sheetName val="POBOBJ"/>
    </sheetNames>
    <sheetDataSet>
      <sheetData sheetId="0"/>
      <sheetData sheetId="1"/>
      <sheetData sheetId="2"/>
      <sheetData sheetId="3"/>
      <sheetData sheetId="4"/>
      <sheetData sheetId="5"/>
      <sheetData sheetId="6">
        <row r="7">
          <cell r="I7">
            <v>16147</v>
          </cell>
          <cell r="J7">
            <v>1410</v>
          </cell>
        </row>
        <row r="8">
          <cell r="I8">
            <v>32787</v>
          </cell>
          <cell r="J8">
            <v>1522</v>
          </cell>
        </row>
        <row r="9">
          <cell r="I9">
            <v>70639</v>
          </cell>
          <cell r="J9">
            <v>5278</v>
          </cell>
        </row>
        <row r="10">
          <cell r="I10">
            <v>58547</v>
          </cell>
          <cell r="J10">
            <v>2710</v>
          </cell>
        </row>
        <row r="11">
          <cell r="I11">
            <v>264459</v>
          </cell>
          <cell r="J11">
            <v>3881</v>
          </cell>
        </row>
        <row r="12">
          <cell r="I12">
            <v>4519</v>
          </cell>
          <cell r="J12">
            <v>4227</v>
          </cell>
        </row>
        <row r="13">
          <cell r="I13">
            <v>599903</v>
          </cell>
          <cell r="J13">
            <v>48468</v>
          </cell>
        </row>
        <row r="14">
          <cell r="I14">
            <v>43739</v>
          </cell>
          <cell r="J14">
            <v>9688</v>
          </cell>
        </row>
        <row r="15">
          <cell r="I15">
            <v>3092</v>
          </cell>
          <cell r="J15">
            <v>146</v>
          </cell>
        </row>
        <row r="16">
          <cell r="I16">
            <v>2733</v>
          </cell>
          <cell r="J16">
            <v>681</v>
          </cell>
        </row>
        <row r="17">
          <cell r="I17">
            <v>236290</v>
          </cell>
          <cell r="J17">
            <v>8243</v>
          </cell>
        </row>
        <row r="18">
          <cell r="I18">
            <v>9286</v>
          </cell>
          <cell r="J18">
            <v>671</v>
          </cell>
        </row>
        <row r="19">
          <cell r="I19">
            <v>1727</v>
          </cell>
          <cell r="J19">
            <v>177</v>
          </cell>
        </row>
        <row r="20">
          <cell r="I20">
            <v>5143</v>
          </cell>
          <cell r="J20">
            <v>522</v>
          </cell>
        </row>
        <row r="21">
          <cell r="I21">
            <v>12828</v>
          </cell>
          <cell r="J21">
            <v>1021</v>
          </cell>
        </row>
        <row r="22">
          <cell r="I22">
            <v>8441</v>
          </cell>
          <cell r="J22">
            <v>1135</v>
          </cell>
        </row>
        <row r="23">
          <cell r="I23">
            <v>6935</v>
          </cell>
          <cell r="J23">
            <v>1122</v>
          </cell>
        </row>
        <row r="24">
          <cell r="J24">
            <v>2213</v>
          </cell>
        </row>
        <row r="25">
          <cell r="I25">
            <v>1523606</v>
          </cell>
          <cell r="J25">
            <v>47223</v>
          </cell>
        </row>
        <row r="26">
          <cell r="I26">
            <v>109567</v>
          </cell>
          <cell r="J26">
            <v>422</v>
          </cell>
        </row>
        <row r="27">
          <cell r="I27">
            <v>1743599</v>
          </cell>
          <cell r="J27">
            <v>105749</v>
          </cell>
        </row>
        <row r="28">
          <cell r="I28">
            <v>4284</v>
          </cell>
          <cell r="J28">
            <v>1035</v>
          </cell>
        </row>
        <row r="29">
          <cell r="I29">
            <v>352605</v>
          </cell>
          <cell r="J29">
            <v>49951</v>
          </cell>
        </row>
        <row r="30">
          <cell r="I30">
            <v>102304</v>
          </cell>
          <cell r="J30">
            <v>3205</v>
          </cell>
        </row>
        <row r="31">
          <cell r="I31">
            <v>19525</v>
          </cell>
          <cell r="J31">
            <v>2126</v>
          </cell>
        </row>
        <row r="33">
          <cell r="I33">
            <v>67472</v>
          </cell>
          <cell r="J33">
            <v>4484</v>
          </cell>
        </row>
        <row r="34">
          <cell r="I34">
            <v>45566</v>
          </cell>
          <cell r="J34">
            <v>481</v>
          </cell>
        </row>
        <row r="35">
          <cell r="I35">
            <v>13774</v>
          </cell>
          <cell r="J35">
            <v>2096</v>
          </cell>
        </row>
        <row r="36">
          <cell r="I36">
            <v>437419</v>
          </cell>
          <cell r="J36">
            <v>2847</v>
          </cell>
        </row>
        <row r="37">
          <cell r="I37">
            <v>34298</v>
          </cell>
          <cell r="J37">
            <v>1759</v>
          </cell>
        </row>
        <row r="38">
          <cell r="I38">
            <v>76385</v>
          </cell>
          <cell r="J38">
            <v>1993</v>
          </cell>
        </row>
        <row r="39">
          <cell r="I39">
            <v>6922</v>
          </cell>
          <cell r="J39">
            <v>614</v>
          </cell>
        </row>
        <row r="40">
          <cell r="I40">
            <v>2030</v>
          </cell>
          <cell r="J40">
            <v>119</v>
          </cell>
        </row>
        <row r="41">
          <cell r="I41">
            <v>563644</v>
          </cell>
          <cell r="J41">
            <v>83954</v>
          </cell>
        </row>
        <row r="42">
          <cell r="I42">
            <v>15442</v>
          </cell>
          <cell r="J42">
            <v>930</v>
          </cell>
        </row>
        <row r="43">
          <cell r="I43">
            <v>146825</v>
          </cell>
          <cell r="J43">
            <v>427</v>
          </cell>
        </row>
        <row r="44">
          <cell r="I44">
            <v>49783</v>
          </cell>
          <cell r="J44">
            <v>2280</v>
          </cell>
        </row>
        <row r="45">
          <cell r="I45">
            <v>106449</v>
          </cell>
          <cell r="J45">
            <v>2981</v>
          </cell>
        </row>
        <row r="46">
          <cell r="I46">
            <v>105568</v>
          </cell>
          <cell r="J46">
            <v>12644</v>
          </cell>
        </row>
        <row r="47">
          <cell r="I47">
            <v>9337</v>
          </cell>
          <cell r="J47">
            <v>744</v>
          </cell>
        </row>
        <row r="50">
          <cell r="I50">
            <v>113081</v>
          </cell>
          <cell r="J50">
            <v>3325</v>
          </cell>
        </row>
        <row r="51">
          <cell r="I51">
            <v>1934</v>
          </cell>
          <cell r="J51">
            <v>225</v>
          </cell>
        </row>
        <row r="52">
          <cell r="I52">
            <v>2647</v>
          </cell>
          <cell r="J52">
            <v>401</v>
          </cell>
        </row>
        <row r="53">
          <cell r="I53">
            <v>7722</v>
          </cell>
          <cell r="J53">
            <v>3041</v>
          </cell>
        </row>
        <row r="54">
          <cell r="I54">
            <v>2390</v>
          </cell>
          <cell r="J54">
            <v>333</v>
          </cell>
        </row>
        <row r="55">
          <cell r="I55">
            <v>1305639</v>
          </cell>
          <cell r="J55">
            <v>28587</v>
          </cell>
        </row>
        <row r="56">
          <cell r="I56">
            <v>65700</v>
          </cell>
          <cell r="J56">
            <v>1917</v>
          </cell>
        </row>
        <row r="57">
          <cell r="I57">
            <v>3680</v>
          </cell>
          <cell r="J57">
            <v>234</v>
          </cell>
        </row>
        <row r="58">
          <cell r="I58">
            <v>22760</v>
          </cell>
          <cell r="J58">
            <v>297</v>
          </cell>
        </row>
        <row r="59">
          <cell r="I59">
            <v>42232</v>
          </cell>
          <cell r="J59">
            <v>168</v>
          </cell>
        </row>
        <row r="60">
          <cell r="I60">
            <v>396</v>
          </cell>
          <cell r="J60">
            <v>57</v>
          </cell>
        </row>
        <row r="61">
          <cell r="I61">
            <v>23370</v>
          </cell>
          <cell r="J61">
            <v>3452</v>
          </cell>
        </row>
        <row r="62">
          <cell r="I62">
            <v>5314</v>
          </cell>
          <cell r="J62">
            <v>311</v>
          </cell>
        </row>
        <row r="63">
          <cell r="I63">
            <v>163164</v>
          </cell>
          <cell r="J63">
            <v>406</v>
          </cell>
        </row>
        <row r="64">
          <cell r="I64">
            <v>2101</v>
          </cell>
          <cell r="J64">
            <v>99</v>
          </cell>
        </row>
        <row r="65">
          <cell r="I65">
            <v>55112</v>
          </cell>
          <cell r="J65">
            <v>3474</v>
          </cell>
        </row>
      </sheetData>
      <sheetData sheetId="7">
        <row r="7">
          <cell r="I7">
            <v>19288</v>
          </cell>
          <cell r="J7">
            <v>1748</v>
          </cell>
        </row>
        <row r="8">
          <cell r="I8">
            <v>39093</v>
          </cell>
          <cell r="J8">
            <v>1909</v>
          </cell>
        </row>
        <row r="9">
          <cell r="I9">
            <v>119806</v>
          </cell>
          <cell r="J9">
            <v>6751</v>
          </cell>
        </row>
        <row r="10">
          <cell r="I10">
            <v>71958</v>
          </cell>
          <cell r="J10">
            <v>3656</v>
          </cell>
        </row>
        <row r="11">
          <cell r="I11">
            <v>351631</v>
          </cell>
          <cell r="J11">
            <v>4901</v>
          </cell>
        </row>
        <row r="12">
          <cell r="I12">
            <v>5746</v>
          </cell>
          <cell r="J12">
            <v>4735</v>
          </cell>
        </row>
        <row r="13">
          <cell r="I13">
            <v>666577</v>
          </cell>
          <cell r="J13">
            <v>56432</v>
          </cell>
        </row>
        <row r="14">
          <cell r="I14">
            <v>52348</v>
          </cell>
          <cell r="J14">
            <v>11907</v>
          </cell>
        </row>
        <row r="15">
          <cell r="I15">
            <v>4078</v>
          </cell>
          <cell r="J15">
            <v>181</v>
          </cell>
        </row>
        <row r="16">
          <cell r="I16">
            <v>3258</v>
          </cell>
          <cell r="J16">
            <v>846</v>
          </cell>
        </row>
        <row r="17">
          <cell r="I17">
            <v>280881</v>
          </cell>
          <cell r="J17">
            <v>10272</v>
          </cell>
        </row>
        <row r="18">
          <cell r="I18">
            <v>11119</v>
          </cell>
          <cell r="J18">
            <v>825</v>
          </cell>
        </row>
        <row r="19">
          <cell r="I19">
            <v>2030</v>
          </cell>
          <cell r="J19">
            <v>217</v>
          </cell>
        </row>
        <row r="20">
          <cell r="I20">
            <v>6058</v>
          </cell>
          <cell r="J20">
            <v>657</v>
          </cell>
        </row>
        <row r="21">
          <cell r="I21">
            <v>15066</v>
          </cell>
          <cell r="J21">
            <v>1290</v>
          </cell>
        </row>
        <row r="22">
          <cell r="I22">
            <v>9675</v>
          </cell>
          <cell r="J22">
            <v>1430</v>
          </cell>
        </row>
        <row r="23">
          <cell r="I23">
            <v>8437</v>
          </cell>
          <cell r="J23">
            <v>1433</v>
          </cell>
        </row>
        <row r="24">
          <cell r="J24">
            <v>2835</v>
          </cell>
        </row>
        <row r="25">
          <cell r="I25">
            <v>1830543</v>
          </cell>
          <cell r="J25">
            <v>58590</v>
          </cell>
        </row>
        <row r="26">
          <cell r="I26">
            <v>131966</v>
          </cell>
          <cell r="J26">
            <v>481</v>
          </cell>
        </row>
        <row r="27">
          <cell r="I27">
            <v>1894552</v>
          </cell>
          <cell r="J27">
            <v>123587</v>
          </cell>
        </row>
        <row r="28">
          <cell r="I28">
            <v>4979</v>
          </cell>
          <cell r="J28">
            <v>1211</v>
          </cell>
        </row>
        <row r="29">
          <cell r="I29">
            <v>433344</v>
          </cell>
          <cell r="J29">
            <v>63222</v>
          </cell>
        </row>
        <row r="30">
          <cell r="I30">
            <v>118299</v>
          </cell>
          <cell r="J30">
            <v>2968</v>
          </cell>
        </row>
        <row r="31">
          <cell r="I31">
            <v>23711</v>
          </cell>
          <cell r="J31">
            <v>2733</v>
          </cell>
        </row>
        <row r="32">
          <cell r="I32">
            <v>84830</v>
          </cell>
          <cell r="J32">
            <v>6196</v>
          </cell>
        </row>
        <row r="33">
          <cell r="I33">
            <v>58068</v>
          </cell>
          <cell r="J33">
            <v>637</v>
          </cell>
        </row>
        <row r="34">
          <cell r="I34">
            <v>16957</v>
          </cell>
          <cell r="J34">
            <v>2616</v>
          </cell>
        </row>
        <row r="35">
          <cell r="I35">
            <v>543370</v>
          </cell>
          <cell r="J35">
            <v>4260</v>
          </cell>
        </row>
        <row r="36">
          <cell r="I36">
            <v>41995</v>
          </cell>
          <cell r="J36">
            <v>2301</v>
          </cell>
        </row>
        <row r="37">
          <cell r="I37">
            <v>101490</v>
          </cell>
          <cell r="J37">
            <v>2446</v>
          </cell>
        </row>
        <row r="38">
          <cell r="I38">
            <v>8668</v>
          </cell>
          <cell r="J38">
            <v>809</v>
          </cell>
        </row>
        <row r="39">
          <cell r="I39">
            <v>2409</v>
          </cell>
          <cell r="J39">
            <v>150</v>
          </cell>
        </row>
        <row r="40">
          <cell r="I40">
            <v>656953</v>
          </cell>
          <cell r="J40">
            <v>107301</v>
          </cell>
        </row>
        <row r="41">
          <cell r="I41">
            <v>19335</v>
          </cell>
          <cell r="J41">
            <v>1234</v>
          </cell>
        </row>
        <row r="42">
          <cell r="I42">
            <v>190591</v>
          </cell>
          <cell r="J42">
            <v>618</v>
          </cell>
        </row>
        <row r="43">
          <cell r="I43">
            <v>68079</v>
          </cell>
          <cell r="J43">
            <v>3159</v>
          </cell>
        </row>
        <row r="44">
          <cell r="I44">
            <v>123149</v>
          </cell>
          <cell r="J44">
            <v>3785</v>
          </cell>
        </row>
        <row r="45">
          <cell r="I45">
            <v>130439</v>
          </cell>
          <cell r="J45">
            <v>17087</v>
          </cell>
        </row>
        <row r="46">
          <cell r="I46">
            <v>11933</v>
          </cell>
          <cell r="J46">
            <v>1048</v>
          </cell>
        </row>
        <row r="47">
          <cell r="I47">
            <v>164996</v>
          </cell>
          <cell r="J47">
            <v>4934</v>
          </cell>
        </row>
        <row r="48">
          <cell r="I48">
            <v>2631</v>
          </cell>
          <cell r="J48">
            <v>311</v>
          </cell>
        </row>
        <row r="49">
          <cell r="I49">
            <v>3609</v>
          </cell>
          <cell r="J49">
            <v>583</v>
          </cell>
        </row>
        <row r="50">
          <cell r="I50">
            <v>10104</v>
          </cell>
          <cell r="J50">
            <v>4460</v>
          </cell>
        </row>
        <row r="51">
          <cell r="I51">
            <v>3086</v>
          </cell>
          <cell r="J51">
            <v>457</v>
          </cell>
        </row>
        <row r="52">
          <cell r="I52">
            <v>1724955</v>
          </cell>
          <cell r="J52">
            <v>38962</v>
          </cell>
        </row>
        <row r="53">
          <cell r="I53">
            <v>92648</v>
          </cell>
          <cell r="J53">
            <v>2816</v>
          </cell>
        </row>
        <row r="54">
          <cell r="I54">
            <v>5106</v>
          </cell>
          <cell r="J54">
            <v>366</v>
          </cell>
        </row>
        <row r="55">
          <cell r="I55">
            <v>33801</v>
          </cell>
          <cell r="J55">
            <v>514</v>
          </cell>
        </row>
        <row r="56">
          <cell r="I56">
            <v>58971</v>
          </cell>
          <cell r="J56">
            <v>250</v>
          </cell>
        </row>
        <row r="57">
          <cell r="I57">
            <v>425</v>
          </cell>
          <cell r="J57">
            <v>67</v>
          </cell>
        </row>
        <row r="58">
          <cell r="I58">
            <v>27589</v>
          </cell>
          <cell r="J58">
            <v>4442</v>
          </cell>
        </row>
        <row r="59">
          <cell r="I59">
            <v>6984</v>
          </cell>
          <cell r="J59">
            <v>405</v>
          </cell>
        </row>
        <row r="60">
          <cell r="I60">
            <v>222387</v>
          </cell>
          <cell r="J60">
            <v>601</v>
          </cell>
        </row>
        <row r="61">
          <cell r="I61">
            <v>2871</v>
          </cell>
          <cell r="J61">
            <v>153</v>
          </cell>
        </row>
        <row r="62">
          <cell r="I62">
            <v>77085</v>
          </cell>
          <cell r="J62">
            <v>4783</v>
          </cell>
        </row>
        <row r="63">
          <cell r="I63">
            <v>866</v>
          </cell>
          <cell r="J63">
            <v>537</v>
          </cell>
        </row>
        <row r="64">
          <cell r="I64">
            <v>288</v>
          </cell>
          <cell r="J64">
            <v>269</v>
          </cell>
        </row>
        <row r="65">
          <cell r="I65">
            <v>782</v>
          </cell>
          <cell r="J65">
            <v>528</v>
          </cell>
        </row>
        <row r="66">
          <cell r="I66">
            <v>3349</v>
          </cell>
          <cell r="J66">
            <v>626</v>
          </cell>
        </row>
        <row r="67">
          <cell r="I67">
            <v>11879</v>
          </cell>
          <cell r="J67">
            <v>3165</v>
          </cell>
        </row>
        <row r="68">
          <cell r="I68">
            <v>2318</v>
          </cell>
          <cell r="J68">
            <v>968</v>
          </cell>
        </row>
        <row r="69">
          <cell r="I69">
            <v>92</v>
          </cell>
          <cell r="J69">
            <v>88</v>
          </cell>
        </row>
        <row r="70">
          <cell r="I70">
            <v>4723</v>
          </cell>
          <cell r="J70">
            <v>98</v>
          </cell>
        </row>
        <row r="71">
          <cell r="I71">
            <v>25046</v>
          </cell>
          <cell r="J71">
            <v>271</v>
          </cell>
        </row>
        <row r="72">
          <cell r="I72">
            <v>64713</v>
          </cell>
          <cell r="J72">
            <v>2669</v>
          </cell>
        </row>
        <row r="73">
          <cell r="I73">
            <v>332</v>
          </cell>
          <cell r="J73">
            <v>298</v>
          </cell>
        </row>
        <row r="74">
          <cell r="I74">
            <v>170</v>
          </cell>
          <cell r="J74">
            <v>101</v>
          </cell>
        </row>
        <row r="75">
          <cell r="I75">
            <v>314</v>
          </cell>
          <cell r="J75">
            <v>120</v>
          </cell>
        </row>
        <row r="76">
          <cell r="I76"/>
          <cell r="J76">
            <v>10</v>
          </cell>
        </row>
      </sheetData>
      <sheetData sheetId="8">
        <row r="7">
          <cell r="I7">
            <v>22853</v>
          </cell>
          <cell r="J7">
            <v>2104</v>
          </cell>
        </row>
        <row r="8">
          <cell r="I8">
            <v>46985</v>
          </cell>
          <cell r="J8">
            <v>2308</v>
          </cell>
        </row>
        <row r="9">
          <cell r="I9">
            <v>489711</v>
          </cell>
          <cell r="J9">
            <v>8391</v>
          </cell>
        </row>
        <row r="10">
          <cell r="I10">
            <v>87273</v>
          </cell>
          <cell r="J10">
            <v>4640</v>
          </cell>
        </row>
        <row r="11">
          <cell r="I11">
            <v>455227</v>
          </cell>
          <cell r="J11">
            <v>6104</v>
          </cell>
        </row>
        <row r="12">
          <cell r="I12">
            <v>6665</v>
          </cell>
          <cell r="J12">
            <v>5181</v>
          </cell>
        </row>
        <row r="13">
          <cell r="I13">
            <v>756287</v>
          </cell>
          <cell r="J13">
            <v>65368</v>
          </cell>
        </row>
        <row r="14">
          <cell r="I14">
            <v>62726</v>
          </cell>
          <cell r="J14">
            <v>14116</v>
          </cell>
        </row>
        <row r="15">
          <cell r="I15">
            <v>5109</v>
          </cell>
          <cell r="J15">
            <v>220</v>
          </cell>
        </row>
        <row r="16">
          <cell r="I16">
            <v>3905</v>
          </cell>
          <cell r="J16">
            <v>1012</v>
          </cell>
        </row>
        <row r="17">
          <cell r="I17">
            <v>340656</v>
          </cell>
          <cell r="J17">
            <v>12227</v>
          </cell>
        </row>
        <row r="18">
          <cell r="I18">
            <v>13362</v>
          </cell>
          <cell r="J18">
            <v>1016</v>
          </cell>
        </row>
        <row r="19">
          <cell r="I19">
            <v>2420</v>
          </cell>
          <cell r="J19">
            <v>262</v>
          </cell>
        </row>
        <row r="20">
          <cell r="I20">
            <v>7146</v>
          </cell>
          <cell r="J20">
            <v>793</v>
          </cell>
        </row>
        <row r="21">
          <cell r="I21">
            <v>17562</v>
          </cell>
          <cell r="J21">
            <v>1549</v>
          </cell>
        </row>
        <row r="22">
          <cell r="I22">
            <v>11236</v>
          </cell>
          <cell r="J22">
            <v>1710</v>
          </cell>
        </row>
        <row r="23">
          <cell r="I23">
            <v>10213</v>
          </cell>
          <cell r="J23">
            <v>1751</v>
          </cell>
        </row>
        <row r="24">
          <cell r="J24">
            <v>3559</v>
          </cell>
        </row>
        <row r="25">
          <cell r="I25">
            <v>2155310</v>
          </cell>
          <cell r="J25">
            <v>69411</v>
          </cell>
        </row>
        <row r="26">
          <cell r="I26">
            <v>153910</v>
          </cell>
          <cell r="J26">
            <v>574</v>
          </cell>
        </row>
        <row r="27">
          <cell r="I27">
            <v>2060372</v>
          </cell>
          <cell r="J27">
            <v>141940</v>
          </cell>
        </row>
        <row r="28">
          <cell r="I28">
            <v>5540</v>
          </cell>
          <cell r="J28">
            <v>1405</v>
          </cell>
        </row>
        <row r="29">
          <cell r="I29">
            <v>528474</v>
          </cell>
          <cell r="J29">
            <v>75792</v>
          </cell>
        </row>
        <row r="30">
          <cell r="I30">
            <v>136083</v>
          </cell>
          <cell r="J30">
            <v>3590</v>
          </cell>
        </row>
        <row r="31">
          <cell r="I31">
            <v>28641</v>
          </cell>
          <cell r="J31">
            <v>3323</v>
          </cell>
        </row>
        <row r="32">
          <cell r="I32">
            <v>106789</v>
          </cell>
          <cell r="J32">
            <v>8225</v>
          </cell>
        </row>
        <row r="33">
          <cell r="I33">
            <v>73509</v>
          </cell>
          <cell r="J33">
            <v>800</v>
          </cell>
        </row>
        <row r="34">
          <cell r="I34">
            <v>20824</v>
          </cell>
          <cell r="J34">
            <v>3198</v>
          </cell>
        </row>
        <row r="35">
          <cell r="I35">
            <v>681172</v>
          </cell>
          <cell r="J35">
            <v>6013</v>
          </cell>
        </row>
        <row r="36">
          <cell r="I36">
            <v>51455</v>
          </cell>
          <cell r="J36">
            <v>2805</v>
          </cell>
        </row>
        <row r="37">
          <cell r="I37">
            <v>125946</v>
          </cell>
          <cell r="J37">
            <v>2947</v>
          </cell>
        </row>
        <row r="38">
          <cell r="I38">
            <v>10843</v>
          </cell>
          <cell r="J38">
            <v>984</v>
          </cell>
        </row>
        <row r="39">
          <cell r="I39">
            <v>2924</v>
          </cell>
          <cell r="J39">
            <v>189</v>
          </cell>
        </row>
        <row r="40">
          <cell r="I40">
            <v>750149</v>
          </cell>
          <cell r="J40">
            <v>127854</v>
          </cell>
        </row>
        <row r="41">
          <cell r="I41">
            <v>24095</v>
          </cell>
          <cell r="J41">
            <v>1592</v>
          </cell>
        </row>
        <row r="42">
          <cell r="I42">
            <v>240010</v>
          </cell>
          <cell r="J42">
            <v>803</v>
          </cell>
        </row>
        <row r="43">
          <cell r="I43">
            <v>93116</v>
          </cell>
          <cell r="J43">
            <v>4137</v>
          </cell>
        </row>
        <row r="44">
          <cell r="I44">
            <v>139798</v>
          </cell>
          <cell r="J44">
            <v>4614</v>
          </cell>
        </row>
        <row r="45">
          <cell r="I45">
            <v>156537</v>
          </cell>
          <cell r="J45">
            <v>21659</v>
          </cell>
        </row>
        <row r="46">
          <cell r="I46">
            <v>14602</v>
          </cell>
          <cell r="J46">
            <v>1416</v>
          </cell>
        </row>
        <row r="47">
          <cell r="I47">
            <v>227141</v>
          </cell>
          <cell r="J47">
            <v>6787</v>
          </cell>
        </row>
        <row r="48">
          <cell r="I48">
            <v>3408</v>
          </cell>
          <cell r="J48">
            <v>402</v>
          </cell>
        </row>
        <row r="49">
          <cell r="I49">
            <v>4742</v>
          </cell>
          <cell r="J49">
            <v>780</v>
          </cell>
        </row>
        <row r="50">
          <cell r="I50">
            <v>12821</v>
          </cell>
          <cell r="J50">
            <v>5929</v>
          </cell>
        </row>
        <row r="51">
          <cell r="I51">
            <v>4029</v>
          </cell>
          <cell r="J51">
            <v>592</v>
          </cell>
        </row>
        <row r="52">
          <cell r="I52">
            <v>2161679</v>
          </cell>
          <cell r="J52">
            <v>47846</v>
          </cell>
        </row>
        <row r="53">
          <cell r="I53">
            <v>125468</v>
          </cell>
          <cell r="J53">
            <v>3821</v>
          </cell>
        </row>
        <row r="54">
          <cell r="I54">
            <v>6586</v>
          </cell>
          <cell r="J54">
            <v>486</v>
          </cell>
        </row>
        <row r="55">
          <cell r="I55">
            <v>48919</v>
          </cell>
          <cell r="J55">
            <v>792</v>
          </cell>
        </row>
        <row r="56">
          <cell r="I56">
            <v>76884</v>
          </cell>
          <cell r="J56">
            <v>361</v>
          </cell>
        </row>
        <row r="57">
          <cell r="I57">
            <v>461</v>
          </cell>
          <cell r="J57">
            <v>76</v>
          </cell>
        </row>
        <row r="58">
          <cell r="I58">
            <v>32382</v>
          </cell>
          <cell r="J58">
            <v>5418</v>
          </cell>
        </row>
        <row r="59">
          <cell r="I59">
            <v>8990</v>
          </cell>
          <cell r="J59">
            <v>488</v>
          </cell>
        </row>
        <row r="60">
          <cell r="I60">
            <v>287629</v>
          </cell>
          <cell r="J60">
            <v>765</v>
          </cell>
        </row>
        <row r="61">
          <cell r="I61">
            <v>3743</v>
          </cell>
          <cell r="J61">
            <v>217</v>
          </cell>
        </row>
        <row r="62">
          <cell r="I62">
            <v>102430</v>
          </cell>
          <cell r="J62">
            <v>6083</v>
          </cell>
        </row>
        <row r="63">
          <cell r="I63">
            <v>2723</v>
          </cell>
          <cell r="J63">
            <v>794</v>
          </cell>
        </row>
        <row r="64">
          <cell r="I64">
            <v>924</v>
          </cell>
          <cell r="J64">
            <v>396</v>
          </cell>
        </row>
        <row r="65">
          <cell r="I65">
            <v>2438</v>
          </cell>
          <cell r="J65">
            <v>912</v>
          </cell>
        </row>
        <row r="66">
          <cell r="I66">
            <v>9210</v>
          </cell>
          <cell r="J66">
            <v>1173</v>
          </cell>
        </row>
        <row r="67">
          <cell r="I67">
            <v>37472</v>
          </cell>
          <cell r="J67">
            <v>7966</v>
          </cell>
        </row>
        <row r="68">
          <cell r="I68">
            <v>6188</v>
          </cell>
          <cell r="J68">
            <v>1389</v>
          </cell>
        </row>
        <row r="69">
          <cell r="I69">
            <v>260</v>
          </cell>
          <cell r="J69">
            <v>155</v>
          </cell>
        </row>
        <row r="70">
          <cell r="I70">
            <v>24321</v>
          </cell>
          <cell r="J70">
            <v>246</v>
          </cell>
        </row>
        <row r="71">
          <cell r="I71">
            <v>104409</v>
          </cell>
          <cell r="J71">
            <v>728</v>
          </cell>
        </row>
        <row r="72">
          <cell r="I72">
            <v>201210</v>
          </cell>
          <cell r="J72">
            <v>8193</v>
          </cell>
        </row>
        <row r="73">
          <cell r="I73">
            <v>520</v>
          </cell>
          <cell r="J73">
            <v>461</v>
          </cell>
        </row>
        <row r="74">
          <cell r="I74">
            <v>485</v>
          </cell>
          <cell r="J74">
            <v>221</v>
          </cell>
        </row>
        <row r="75">
          <cell r="I75">
            <v>836</v>
          </cell>
          <cell r="J75">
            <v>209</v>
          </cell>
        </row>
      </sheetData>
      <sheetData sheetId="9">
        <row r="7">
          <cell r="I7">
            <v>26405</v>
          </cell>
          <cell r="J7">
            <v>2389</v>
          </cell>
        </row>
        <row r="8">
          <cell r="I8">
            <v>53860</v>
          </cell>
          <cell r="J8">
            <v>2712</v>
          </cell>
        </row>
        <row r="9">
          <cell r="I9">
            <v>942097</v>
          </cell>
          <cell r="J9">
            <v>9740</v>
          </cell>
        </row>
        <row r="10">
          <cell r="I10">
            <v>103262</v>
          </cell>
          <cell r="J10">
            <v>5591</v>
          </cell>
        </row>
        <row r="11">
          <cell r="I11">
            <v>559888</v>
          </cell>
          <cell r="J11">
            <v>7071</v>
          </cell>
        </row>
        <row r="12">
          <cell r="I12">
            <v>7573</v>
          </cell>
          <cell r="J12">
            <v>5558</v>
          </cell>
        </row>
        <row r="13">
          <cell r="I13">
            <v>851284</v>
          </cell>
          <cell r="J13">
            <v>73405</v>
          </cell>
        </row>
        <row r="14">
          <cell r="I14">
            <v>73936</v>
          </cell>
          <cell r="J14">
            <v>16389</v>
          </cell>
        </row>
        <row r="15">
          <cell r="I15">
            <v>6127</v>
          </cell>
          <cell r="J15">
            <v>242</v>
          </cell>
        </row>
        <row r="16">
          <cell r="I16">
            <v>4575</v>
          </cell>
          <cell r="J16">
            <v>1166</v>
          </cell>
        </row>
        <row r="17">
          <cell r="I17">
            <v>403778</v>
          </cell>
          <cell r="J17">
            <v>14183</v>
          </cell>
        </row>
        <row r="18">
          <cell r="I18">
            <v>15783</v>
          </cell>
          <cell r="J18">
            <v>1187</v>
          </cell>
        </row>
        <row r="19">
          <cell r="I19">
            <v>2833</v>
          </cell>
          <cell r="J19">
            <v>297</v>
          </cell>
        </row>
        <row r="20">
          <cell r="I20">
            <v>8216</v>
          </cell>
          <cell r="J20">
            <v>899</v>
          </cell>
        </row>
        <row r="21">
          <cell r="I21">
            <v>19887</v>
          </cell>
          <cell r="J21">
            <v>1793</v>
          </cell>
        </row>
        <row r="22">
          <cell r="I22">
            <v>12670</v>
          </cell>
          <cell r="J22">
            <v>1961</v>
          </cell>
        </row>
        <row r="23">
          <cell r="I23">
            <v>11968</v>
          </cell>
          <cell r="J23">
            <v>2023</v>
          </cell>
        </row>
        <row r="24">
          <cell r="J24">
            <v>4279</v>
          </cell>
        </row>
        <row r="25">
          <cell r="I25">
            <v>2453570</v>
          </cell>
          <cell r="J25">
            <v>79454</v>
          </cell>
        </row>
        <row r="26">
          <cell r="I26">
            <v>178471</v>
          </cell>
          <cell r="J26">
            <v>691</v>
          </cell>
        </row>
        <row r="27">
          <cell r="I27">
            <v>2225255</v>
          </cell>
          <cell r="J27">
            <v>158515</v>
          </cell>
        </row>
        <row r="28">
          <cell r="I28">
            <v>6128</v>
          </cell>
          <cell r="J28">
            <v>1553</v>
          </cell>
        </row>
        <row r="29">
          <cell r="I29">
            <v>633021</v>
          </cell>
          <cell r="J29">
            <v>88354</v>
          </cell>
        </row>
        <row r="30">
          <cell r="I30">
            <v>153282</v>
          </cell>
          <cell r="J30">
            <v>4183</v>
          </cell>
        </row>
        <row r="31">
          <cell r="I31">
            <v>34048</v>
          </cell>
          <cell r="J31">
            <v>3816</v>
          </cell>
        </row>
        <row r="32">
          <cell r="I32">
            <v>129573</v>
          </cell>
          <cell r="J32">
            <v>9992</v>
          </cell>
        </row>
        <row r="33">
          <cell r="I33">
            <v>89057</v>
          </cell>
          <cell r="J33">
            <v>941</v>
          </cell>
        </row>
        <row r="34">
          <cell r="I34">
            <v>24752</v>
          </cell>
          <cell r="J34">
            <v>3624</v>
          </cell>
        </row>
        <row r="35">
          <cell r="I35">
            <v>830835</v>
          </cell>
          <cell r="J35">
            <v>7683</v>
          </cell>
        </row>
        <row r="36">
          <cell r="I36">
            <v>61204</v>
          </cell>
          <cell r="J36">
            <v>3313</v>
          </cell>
        </row>
        <row r="37">
          <cell r="I37">
            <v>164875</v>
          </cell>
          <cell r="J37">
            <v>3417</v>
          </cell>
        </row>
        <row r="38">
          <cell r="I38">
            <v>13127</v>
          </cell>
          <cell r="J38">
            <v>1156</v>
          </cell>
        </row>
        <row r="39">
          <cell r="I39">
            <v>3413</v>
          </cell>
          <cell r="J39">
            <v>229</v>
          </cell>
        </row>
        <row r="40">
          <cell r="I40">
            <v>831739</v>
          </cell>
          <cell r="J40">
            <v>146942</v>
          </cell>
        </row>
        <row r="41">
          <cell r="I41">
            <v>29125</v>
          </cell>
          <cell r="J41">
            <v>1918</v>
          </cell>
        </row>
        <row r="42">
          <cell r="I42">
            <v>291420</v>
          </cell>
          <cell r="J42">
            <v>982</v>
          </cell>
        </row>
        <row r="43">
          <cell r="I43">
            <v>119186</v>
          </cell>
          <cell r="J43">
            <v>5005</v>
          </cell>
        </row>
        <row r="44">
          <cell r="I44">
            <v>155701</v>
          </cell>
          <cell r="J44">
            <v>5315</v>
          </cell>
        </row>
        <row r="45">
          <cell r="I45">
            <v>181261</v>
          </cell>
          <cell r="J45">
            <v>25425</v>
          </cell>
        </row>
        <row r="46">
          <cell r="I46">
            <v>17180</v>
          </cell>
          <cell r="J46">
            <v>1757</v>
          </cell>
        </row>
        <row r="47">
          <cell r="I47">
            <v>289365</v>
          </cell>
          <cell r="J47">
            <v>8682</v>
          </cell>
        </row>
        <row r="48">
          <cell r="I48">
            <v>4138</v>
          </cell>
          <cell r="J48">
            <v>478</v>
          </cell>
        </row>
        <row r="49">
          <cell r="I49">
            <v>5966</v>
          </cell>
          <cell r="J49">
            <v>947</v>
          </cell>
        </row>
        <row r="50">
          <cell r="I50">
            <v>15639</v>
          </cell>
          <cell r="J50">
            <v>7264</v>
          </cell>
        </row>
        <row r="51">
          <cell r="I51">
            <v>4961</v>
          </cell>
          <cell r="J51">
            <v>710</v>
          </cell>
        </row>
        <row r="52">
          <cell r="I52">
            <v>2567440</v>
          </cell>
          <cell r="J52">
            <v>54855</v>
          </cell>
        </row>
        <row r="53">
          <cell r="I53">
            <v>160464</v>
          </cell>
          <cell r="J53">
            <v>5007</v>
          </cell>
        </row>
        <row r="54">
          <cell r="I54">
            <v>8056</v>
          </cell>
          <cell r="J54">
            <v>579</v>
          </cell>
        </row>
        <row r="55">
          <cell r="I55">
            <v>62083</v>
          </cell>
          <cell r="J55">
            <v>1023</v>
          </cell>
        </row>
        <row r="56">
          <cell r="I56">
            <v>95717</v>
          </cell>
          <cell r="J56">
            <v>452</v>
          </cell>
        </row>
        <row r="57">
          <cell r="I57">
            <v>486</v>
          </cell>
          <cell r="J57">
            <v>82</v>
          </cell>
        </row>
        <row r="58">
          <cell r="I58">
            <v>36715</v>
          </cell>
          <cell r="J58">
            <v>6330</v>
          </cell>
        </row>
        <row r="59">
          <cell r="I59">
            <v>11046</v>
          </cell>
          <cell r="J59">
            <v>565</v>
          </cell>
        </row>
        <row r="60">
          <cell r="I60">
            <v>348421</v>
          </cell>
          <cell r="J60">
            <v>931</v>
          </cell>
        </row>
        <row r="61">
          <cell r="I61">
            <v>4593</v>
          </cell>
          <cell r="J61">
            <v>274</v>
          </cell>
        </row>
        <row r="62">
          <cell r="I62">
            <v>127253</v>
          </cell>
          <cell r="J62">
            <v>7286</v>
          </cell>
        </row>
        <row r="63">
          <cell r="I63">
            <v>4659</v>
          </cell>
          <cell r="J63">
            <v>885</v>
          </cell>
        </row>
        <row r="64">
          <cell r="I64">
            <v>1598</v>
          </cell>
          <cell r="J64">
            <v>493</v>
          </cell>
        </row>
        <row r="65">
          <cell r="I65">
            <v>4176</v>
          </cell>
          <cell r="J65">
            <v>1092</v>
          </cell>
        </row>
        <row r="66">
          <cell r="I66">
            <v>15634</v>
          </cell>
          <cell r="J66">
            <v>1616</v>
          </cell>
        </row>
        <row r="67">
          <cell r="I67">
            <v>69180</v>
          </cell>
          <cell r="J67">
            <v>11729</v>
          </cell>
        </row>
        <row r="68">
          <cell r="I68">
            <v>10427</v>
          </cell>
          <cell r="J68">
            <v>1710</v>
          </cell>
        </row>
        <row r="69">
          <cell r="I69">
            <v>486</v>
          </cell>
          <cell r="J69">
            <v>220</v>
          </cell>
        </row>
        <row r="70">
          <cell r="I70">
            <v>53177</v>
          </cell>
          <cell r="J70">
            <v>425</v>
          </cell>
        </row>
        <row r="71">
          <cell r="I71">
            <v>198108</v>
          </cell>
          <cell r="J71">
            <v>1086</v>
          </cell>
        </row>
        <row r="72">
          <cell r="I72">
            <v>342759</v>
          </cell>
          <cell r="J72">
            <v>17022</v>
          </cell>
        </row>
        <row r="73">
          <cell r="I73">
            <v>700</v>
          </cell>
          <cell r="J73">
            <v>592</v>
          </cell>
        </row>
        <row r="74">
          <cell r="I74">
            <v>853</v>
          </cell>
          <cell r="J74">
            <v>303</v>
          </cell>
        </row>
        <row r="75">
          <cell r="I75">
            <v>1238</v>
          </cell>
          <cell r="J75">
            <v>271</v>
          </cell>
        </row>
      </sheetData>
      <sheetData sheetId="10">
        <row r="7">
          <cell r="I7">
            <v>30286</v>
          </cell>
          <cell r="J7">
            <v>2648</v>
          </cell>
        </row>
        <row r="8">
          <cell r="I8">
            <v>60178</v>
          </cell>
          <cell r="J8">
            <v>3060</v>
          </cell>
        </row>
        <row r="9">
          <cell r="I9">
            <v>1560277</v>
          </cell>
          <cell r="J9">
            <v>11153</v>
          </cell>
        </row>
        <row r="10">
          <cell r="I10">
            <v>119556</v>
          </cell>
          <cell r="J10">
            <v>6621</v>
          </cell>
        </row>
        <row r="11">
          <cell r="I11">
            <v>657427</v>
          </cell>
          <cell r="J11">
            <v>8145</v>
          </cell>
        </row>
        <row r="12">
          <cell r="I12">
            <v>8478</v>
          </cell>
          <cell r="J12">
            <v>5913</v>
          </cell>
        </row>
        <row r="13">
          <cell r="I13">
            <v>944739</v>
          </cell>
          <cell r="J13">
            <v>82081</v>
          </cell>
        </row>
        <row r="14">
          <cell r="I14">
            <v>86043</v>
          </cell>
          <cell r="J14">
            <v>18759</v>
          </cell>
        </row>
        <row r="15">
          <cell r="I15">
            <v>7028</v>
          </cell>
          <cell r="J15">
            <v>262</v>
          </cell>
        </row>
        <row r="16">
          <cell r="I16">
            <v>5222</v>
          </cell>
          <cell r="J16">
            <v>1295</v>
          </cell>
        </row>
        <row r="17">
          <cell r="I17">
            <v>463295</v>
          </cell>
          <cell r="J17">
            <v>16188</v>
          </cell>
        </row>
        <row r="18">
          <cell r="I18">
            <v>18229</v>
          </cell>
          <cell r="J18">
            <v>1358</v>
          </cell>
        </row>
        <row r="19">
          <cell r="I19">
            <v>3226</v>
          </cell>
          <cell r="J19">
            <v>343</v>
          </cell>
        </row>
        <row r="20">
          <cell r="I20">
            <v>9231</v>
          </cell>
          <cell r="J20">
            <v>1015</v>
          </cell>
        </row>
        <row r="21">
          <cell r="I21">
            <v>22261</v>
          </cell>
          <cell r="J21">
            <v>2027</v>
          </cell>
        </row>
        <row r="22">
          <cell r="I22">
            <v>13926</v>
          </cell>
          <cell r="J22">
            <v>2202</v>
          </cell>
        </row>
        <row r="23">
          <cell r="I23">
            <v>13743</v>
          </cell>
          <cell r="J23">
            <v>2298</v>
          </cell>
        </row>
        <row r="24">
          <cell r="J24">
            <v>5210</v>
          </cell>
        </row>
        <row r="25">
          <cell r="I25">
            <v>2735859</v>
          </cell>
          <cell r="J25">
            <v>89911</v>
          </cell>
        </row>
        <row r="26">
          <cell r="I26">
            <v>200972</v>
          </cell>
          <cell r="J26">
            <v>778</v>
          </cell>
        </row>
        <row r="27">
          <cell r="I27">
            <v>2377628</v>
          </cell>
          <cell r="J27">
            <v>176743</v>
          </cell>
        </row>
        <row r="28">
          <cell r="I28">
            <v>7410</v>
          </cell>
          <cell r="J28">
            <v>1717</v>
          </cell>
        </row>
        <row r="29">
          <cell r="I29">
            <v>738955</v>
          </cell>
          <cell r="J29">
            <v>100880</v>
          </cell>
        </row>
        <row r="30">
          <cell r="I30">
            <v>172001</v>
          </cell>
          <cell r="J30">
            <v>4772</v>
          </cell>
        </row>
        <row r="31">
          <cell r="I31">
            <v>39563</v>
          </cell>
          <cell r="J31">
            <v>4311</v>
          </cell>
        </row>
        <row r="32">
          <cell r="I32">
            <v>150932</v>
          </cell>
          <cell r="J32">
            <v>11695</v>
          </cell>
        </row>
        <row r="33">
          <cell r="I33">
            <v>103093</v>
          </cell>
          <cell r="J33">
            <v>1050</v>
          </cell>
        </row>
        <row r="34">
          <cell r="I34">
            <v>28869</v>
          </cell>
          <cell r="J34">
            <v>4085</v>
          </cell>
        </row>
        <row r="35">
          <cell r="I35">
            <v>977428</v>
          </cell>
          <cell r="J35">
            <v>9500</v>
          </cell>
        </row>
        <row r="36">
          <cell r="I36">
            <v>69965</v>
          </cell>
          <cell r="J36">
            <v>3770</v>
          </cell>
        </row>
        <row r="37">
          <cell r="I37">
            <v>196713</v>
          </cell>
          <cell r="J37">
            <v>3974</v>
          </cell>
        </row>
        <row r="38">
          <cell r="I38">
            <v>15359</v>
          </cell>
          <cell r="J38">
            <v>1337</v>
          </cell>
        </row>
        <row r="39">
          <cell r="I39">
            <v>3949</v>
          </cell>
          <cell r="J39">
            <v>257</v>
          </cell>
        </row>
        <row r="40">
          <cell r="I40">
            <v>902588</v>
          </cell>
          <cell r="J40">
            <v>165696</v>
          </cell>
        </row>
        <row r="41">
          <cell r="I41">
            <v>37050</v>
          </cell>
          <cell r="J41">
            <v>2594</v>
          </cell>
        </row>
        <row r="42">
          <cell r="I42">
            <v>342219</v>
          </cell>
          <cell r="J42">
            <v>1198</v>
          </cell>
        </row>
        <row r="43">
          <cell r="I43">
            <v>144052</v>
          </cell>
          <cell r="J43">
            <v>6013</v>
          </cell>
        </row>
        <row r="44">
          <cell r="I44">
            <v>170759</v>
          </cell>
          <cell r="J44">
            <v>6025</v>
          </cell>
        </row>
        <row r="45">
          <cell r="I45">
            <v>205376</v>
          </cell>
          <cell r="J45">
            <v>29716</v>
          </cell>
        </row>
        <row r="46">
          <cell r="I46">
            <v>19795</v>
          </cell>
          <cell r="J46">
            <v>2055</v>
          </cell>
        </row>
        <row r="47">
          <cell r="I47">
            <v>350049</v>
          </cell>
          <cell r="J47">
            <v>10862</v>
          </cell>
        </row>
        <row r="48">
          <cell r="I48">
            <v>4882</v>
          </cell>
          <cell r="J48">
            <v>558</v>
          </cell>
        </row>
        <row r="49">
          <cell r="I49">
            <v>7319</v>
          </cell>
          <cell r="J49">
            <v>1172</v>
          </cell>
        </row>
        <row r="50">
          <cell r="I50">
            <v>18477</v>
          </cell>
          <cell r="J50">
            <v>8576</v>
          </cell>
        </row>
        <row r="51">
          <cell r="I51">
            <v>5866</v>
          </cell>
          <cell r="J51">
            <v>832</v>
          </cell>
        </row>
        <row r="52">
          <cell r="I52">
            <v>2938903</v>
          </cell>
          <cell r="J52">
            <v>60216</v>
          </cell>
        </row>
        <row r="53">
          <cell r="I53">
            <v>197593</v>
          </cell>
          <cell r="J53">
            <v>6355</v>
          </cell>
        </row>
        <row r="54">
          <cell r="I54">
            <v>9675</v>
          </cell>
          <cell r="J54">
            <v>667</v>
          </cell>
        </row>
        <row r="55">
          <cell r="I55">
            <v>76887</v>
          </cell>
          <cell r="J55">
            <v>1227</v>
          </cell>
        </row>
        <row r="56">
          <cell r="I56">
            <v>114537</v>
          </cell>
          <cell r="J56">
            <v>535</v>
          </cell>
        </row>
        <row r="57">
          <cell r="I57">
            <v>511</v>
          </cell>
          <cell r="J57">
            <v>90</v>
          </cell>
        </row>
        <row r="58">
          <cell r="I58">
            <v>40857</v>
          </cell>
          <cell r="J58">
            <v>7282</v>
          </cell>
        </row>
        <row r="59">
          <cell r="I59">
            <v>13413</v>
          </cell>
          <cell r="J59">
            <v>651</v>
          </cell>
        </row>
        <row r="60">
          <cell r="I60">
            <v>406888</v>
          </cell>
          <cell r="J60">
            <v>1113</v>
          </cell>
        </row>
        <row r="61">
          <cell r="I61">
            <v>5463</v>
          </cell>
          <cell r="J61">
            <v>323</v>
          </cell>
        </row>
        <row r="62">
          <cell r="I62">
            <v>152636</v>
          </cell>
          <cell r="J62">
            <v>8612</v>
          </cell>
        </row>
        <row r="63">
          <cell r="I63">
            <v>6688</v>
          </cell>
          <cell r="J63">
            <v>965</v>
          </cell>
        </row>
        <row r="64">
          <cell r="I64">
            <v>2238</v>
          </cell>
          <cell r="J64">
            <v>575</v>
          </cell>
        </row>
        <row r="65">
          <cell r="I65">
            <v>5967</v>
          </cell>
          <cell r="J65">
            <v>1173</v>
          </cell>
        </row>
        <row r="66">
          <cell r="I66">
            <v>23352</v>
          </cell>
          <cell r="J66">
            <v>2172</v>
          </cell>
        </row>
        <row r="67">
          <cell r="I67">
            <v>99300</v>
          </cell>
          <cell r="J67">
            <v>15585</v>
          </cell>
        </row>
        <row r="68">
          <cell r="I68">
            <v>15671</v>
          </cell>
          <cell r="J68">
            <v>2048</v>
          </cell>
        </row>
        <row r="69">
          <cell r="I69">
            <v>733</v>
          </cell>
          <cell r="J69">
            <v>268</v>
          </cell>
        </row>
        <row r="70">
          <cell r="I70">
            <v>89005</v>
          </cell>
          <cell r="J70">
            <v>623</v>
          </cell>
        </row>
        <row r="71">
          <cell r="I71">
            <v>294420</v>
          </cell>
          <cell r="J71">
            <v>1485</v>
          </cell>
        </row>
        <row r="72">
          <cell r="I72">
            <v>484934</v>
          </cell>
          <cell r="J72">
            <v>25969</v>
          </cell>
        </row>
        <row r="73">
          <cell r="I73">
            <v>912</v>
          </cell>
          <cell r="J73">
            <v>735</v>
          </cell>
        </row>
        <row r="74">
          <cell r="I74">
            <v>1288</v>
          </cell>
          <cell r="J74">
            <v>413</v>
          </cell>
        </row>
        <row r="75">
          <cell r="I75">
            <v>1571</v>
          </cell>
          <cell r="J75">
            <v>329</v>
          </cell>
        </row>
        <row r="76">
          <cell r="I76">
            <v>2688</v>
          </cell>
          <cell r="J76">
            <v>309</v>
          </cell>
        </row>
        <row r="77">
          <cell r="I77">
            <v>798</v>
          </cell>
          <cell r="J77">
            <v>81</v>
          </cell>
        </row>
        <row r="78">
          <cell r="I78">
            <v>587</v>
          </cell>
          <cell r="J78">
            <v>147</v>
          </cell>
        </row>
        <row r="79">
          <cell r="I79">
            <v>42</v>
          </cell>
          <cell r="J79">
            <v>7</v>
          </cell>
        </row>
        <row r="80">
          <cell r="I80">
            <v>802</v>
          </cell>
          <cell r="J80">
            <v>65</v>
          </cell>
        </row>
        <row r="81">
          <cell r="I81">
            <v>6526</v>
          </cell>
          <cell r="J81">
            <v>4377</v>
          </cell>
        </row>
        <row r="82">
          <cell r="I82">
            <v>81276</v>
          </cell>
          <cell r="J82">
            <v>12642</v>
          </cell>
        </row>
        <row r="83">
          <cell r="I83">
            <v>0</v>
          </cell>
          <cell r="J83">
            <v>8</v>
          </cell>
        </row>
        <row r="84">
          <cell r="I84">
            <v>3365</v>
          </cell>
          <cell r="J84">
            <v>795</v>
          </cell>
        </row>
        <row r="85">
          <cell r="I85">
            <v>1082</v>
          </cell>
          <cell r="J85">
            <v>61</v>
          </cell>
        </row>
        <row r="86">
          <cell r="I86">
            <v>4241</v>
          </cell>
          <cell r="J86">
            <v>1346</v>
          </cell>
        </row>
        <row r="87">
          <cell r="I87"/>
          <cell r="J87"/>
        </row>
      </sheetData>
      <sheetData sheetId="11">
        <row r="7">
          <cell r="I7">
            <v>34399</v>
          </cell>
          <cell r="J7">
            <v>3027</v>
          </cell>
        </row>
        <row r="8">
          <cell r="I8">
            <v>66454</v>
          </cell>
          <cell r="J8">
            <v>3453</v>
          </cell>
        </row>
        <row r="9">
          <cell r="I9">
            <v>2213943</v>
          </cell>
          <cell r="J9">
            <v>12851</v>
          </cell>
        </row>
        <row r="10">
          <cell r="I10">
            <v>135987</v>
          </cell>
          <cell r="J10">
            <v>7741</v>
          </cell>
        </row>
        <row r="11">
          <cell r="I11">
            <v>751291</v>
          </cell>
          <cell r="J11">
            <v>9397</v>
          </cell>
        </row>
        <row r="12">
          <cell r="I12">
            <v>9337</v>
          </cell>
          <cell r="J12">
            <v>6332</v>
          </cell>
        </row>
        <row r="13">
          <cell r="I13">
            <v>1048908</v>
          </cell>
          <cell r="J13">
            <v>94330</v>
          </cell>
        </row>
        <row r="14">
          <cell r="I14">
            <v>97449</v>
          </cell>
          <cell r="J14">
            <v>21675</v>
          </cell>
        </row>
        <row r="15">
          <cell r="I15">
            <v>7839</v>
          </cell>
          <cell r="J15">
            <v>300</v>
          </cell>
        </row>
        <row r="16">
          <cell r="I16">
            <v>5849</v>
          </cell>
          <cell r="J16">
            <v>1445</v>
          </cell>
        </row>
        <row r="17">
          <cell r="I17">
            <v>521720</v>
          </cell>
          <cell r="J17">
            <v>18428</v>
          </cell>
        </row>
        <row r="18">
          <cell r="I18">
            <v>20891</v>
          </cell>
          <cell r="J18">
            <v>1544</v>
          </cell>
        </row>
        <row r="19">
          <cell r="I19">
            <v>3631</v>
          </cell>
          <cell r="J19">
            <v>414</v>
          </cell>
        </row>
        <row r="20">
          <cell r="I20">
            <v>10281</v>
          </cell>
          <cell r="J20">
            <v>1157</v>
          </cell>
        </row>
        <row r="21">
          <cell r="I21">
            <v>24582</v>
          </cell>
          <cell r="J21">
            <v>2330</v>
          </cell>
        </row>
        <row r="22">
          <cell r="I22">
            <v>15237</v>
          </cell>
          <cell r="J22">
            <v>2510</v>
          </cell>
        </row>
        <row r="23">
          <cell r="I23">
            <v>15709</v>
          </cell>
          <cell r="J23">
            <v>2715</v>
          </cell>
        </row>
        <row r="24">
          <cell r="I24">
            <v>68940</v>
          </cell>
          <cell r="J24">
            <v>6407</v>
          </cell>
        </row>
        <row r="25">
          <cell r="I25">
            <v>2994320</v>
          </cell>
          <cell r="J25">
            <v>100200</v>
          </cell>
        </row>
        <row r="26">
          <cell r="I26">
            <v>226524</v>
          </cell>
          <cell r="J26">
            <v>866</v>
          </cell>
        </row>
        <row r="27">
          <cell r="I27">
            <v>2530682</v>
          </cell>
          <cell r="J27">
            <v>198684</v>
          </cell>
        </row>
        <row r="28">
          <cell r="I28">
            <v>9682</v>
          </cell>
          <cell r="J28">
            <v>1958</v>
          </cell>
        </row>
        <row r="29">
          <cell r="I29">
            <v>851858</v>
          </cell>
          <cell r="J29">
            <v>117319</v>
          </cell>
        </row>
        <row r="30">
          <cell r="I30">
            <v>188875</v>
          </cell>
          <cell r="J30">
            <v>5425</v>
          </cell>
        </row>
        <row r="31">
          <cell r="I31">
            <v>45368</v>
          </cell>
          <cell r="J31">
            <v>4937</v>
          </cell>
        </row>
        <row r="32">
          <cell r="I32">
            <v>172666</v>
          </cell>
          <cell r="J32">
            <v>13682</v>
          </cell>
        </row>
        <row r="33">
          <cell r="I33">
            <v>116171</v>
          </cell>
          <cell r="J33">
            <v>1184</v>
          </cell>
        </row>
        <row r="34">
          <cell r="I34">
            <v>32605</v>
          </cell>
          <cell r="J34">
            <v>4609</v>
          </cell>
        </row>
        <row r="35">
          <cell r="I35">
            <v>1134121</v>
          </cell>
          <cell r="J35">
            <v>12163</v>
          </cell>
        </row>
        <row r="36">
          <cell r="I36">
            <v>78446</v>
          </cell>
          <cell r="J36">
            <v>4293</v>
          </cell>
        </row>
        <row r="37">
          <cell r="I37">
            <v>230236</v>
          </cell>
          <cell r="J37">
            <v>4582</v>
          </cell>
        </row>
        <row r="38">
          <cell r="I38">
            <v>17586</v>
          </cell>
          <cell r="J38">
            <v>1528</v>
          </cell>
        </row>
        <row r="39">
          <cell r="I39">
            <v>4507</v>
          </cell>
          <cell r="J39">
            <v>303</v>
          </cell>
        </row>
        <row r="40">
          <cell r="I40">
            <v>967068</v>
          </cell>
          <cell r="J40">
            <v>189536</v>
          </cell>
        </row>
        <row r="41">
          <cell r="I41">
            <v>48169</v>
          </cell>
          <cell r="J41">
            <v>4333</v>
          </cell>
        </row>
        <row r="42">
          <cell r="I42">
            <v>394482</v>
          </cell>
          <cell r="J42">
            <v>1444</v>
          </cell>
        </row>
        <row r="43">
          <cell r="I43">
            <v>170514</v>
          </cell>
          <cell r="J43">
            <v>7082</v>
          </cell>
        </row>
        <row r="44">
          <cell r="I44">
            <v>186049</v>
          </cell>
          <cell r="J44">
            <v>6982</v>
          </cell>
        </row>
        <row r="45">
          <cell r="I45">
            <v>230331</v>
          </cell>
          <cell r="J45">
            <v>36311</v>
          </cell>
        </row>
        <row r="46">
          <cell r="I46">
            <v>22299</v>
          </cell>
          <cell r="J46">
            <v>2379</v>
          </cell>
        </row>
        <row r="47">
          <cell r="I47">
            <v>414011</v>
          </cell>
          <cell r="J47">
            <v>13751</v>
          </cell>
        </row>
        <row r="48">
          <cell r="I48">
            <v>5529</v>
          </cell>
          <cell r="J48">
            <v>629</v>
          </cell>
        </row>
        <row r="49">
          <cell r="I49">
            <v>8788</v>
          </cell>
          <cell r="J49">
            <v>1460</v>
          </cell>
        </row>
        <row r="50">
          <cell r="I50">
            <v>21271</v>
          </cell>
          <cell r="J50">
            <v>10105</v>
          </cell>
        </row>
        <row r="51">
          <cell r="I51">
            <v>6833</v>
          </cell>
          <cell r="J51">
            <v>987</v>
          </cell>
        </row>
        <row r="52">
          <cell r="I52">
            <v>3272160</v>
          </cell>
          <cell r="J52">
            <v>63954</v>
          </cell>
        </row>
        <row r="53">
          <cell r="I53">
            <v>236607</v>
          </cell>
          <cell r="J53">
            <v>8229</v>
          </cell>
        </row>
        <row r="54">
          <cell r="I54">
            <v>11350</v>
          </cell>
          <cell r="J54">
            <v>779</v>
          </cell>
        </row>
        <row r="55">
          <cell r="I55">
            <v>94564</v>
          </cell>
          <cell r="J55">
            <v>1446</v>
          </cell>
        </row>
        <row r="56">
          <cell r="I56">
            <v>130936</v>
          </cell>
          <cell r="J56">
            <v>642</v>
          </cell>
        </row>
        <row r="57">
          <cell r="I57">
            <v>539</v>
          </cell>
          <cell r="J57">
            <v>108</v>
          </cell>
        </row>
        <row r="58">
          <cell r="I58">
            <v>44821</v>
          </cell>
          <cell r="J58">
            <v>8341</v>
          </cell>
        </row>
        <row r="59">
          <cell r="I59">
            <v>15630</v>
          </cell>
          <cell r="J59">
            <v>769</v>
          </cell>
        </row>
        <row r="60">
          <cell r="I60">
            <v>468186</v>
          </cell>
          <cell r="J60">
            <v>1245</v>
          </cell>
        </row>
        <row r="61">
          <cell r="I61">
            <v>6306</v>
          </cell>
          <cell r="J61">
            <v>393</v>
          </cell>
        </row>
        <row r="62">
          <cell r="I62">
            <v>180454</v>
          </cell>
          <cell r="J62">
            <v>10213</v>
          </cell>
        </row>
        <row r="63">
          <cell r="I63">
            <v>8751</v>
          </cell>
          <cell r="J63">
            <v>1056</v>
          </cell>
        </row>
        <row r="64">
          <cell r="I64">
            <v>2896</v>
          </cell>
          <cell r="J64">
            <v>727</v>
          </cell>
        </row>
        <row r="65">
          <cell r="I65">
            <v>7858</v>
          </cell>
          <cell r="J65">
            <v>1270</v>
          </cell>
        </row>
        <row r="66">
          <cell r="I66">
            <v>30593</v>
          </cell>
          <cell r="J66">
            <v>3171</v>
          </cell>
        </row>
        <row r="67">
          <cell r="I67">
            <v>125413</v>
          </cell>
          <cell r="J67">
            <v>20890</v>
          </cell>
        </row>
        <row r="68">
          <cell r="I68">
            <v>19308</v>
          </cell>
          <cell r="J68">
            <v>2459</v>
          </cell>
        </row>
        <row r="69">
          <cell r="I69">
            <v>921</v>
          </cell>
          <cell r="J69">
            <v>342</v>
          </cell>
        </row>
        <row r="70">
          <cell r="I70">
            <v>124823</v>
          </cell>
          <cell r="J70">
            <v>836</v>
          </cell>
        </row>
        <row r="71">
          <cell r="I71">
            <v>399040</v>
          </cell>
          <cell r="J71">
            <v>2000</v>
          </cell>
        </row>
        <row r="72">
          <cell r="I72">
            <v>633078</v>
          </cell>
          <cell r="J72">
            <v>39023</v>
          </cell>
        </row>
        <row r="73">
          <cell r="I73">
            <v>1072</v>
          </cell>
          <cell r="J73">
            <v>909</v>
          </cell>
        </row>
        <row r="74">
          <cell r="I74">
            <v>1613</v>
          </cell>
          <cell r="J74">
            <v>520</v>
          </cell>
        </row>
        <row r="75">
          <cell r="I75">
            <v>1878</v>
          </cell>
          <cell r="J75">
            <v>398</v>
          </cell>
        </row>
        <row r="76">
          <cell r="I76">
            <v>5906</v>
          </cell>
          <cell r="J76">
            <v>883</v>
          </cell>
        </row>
        <row r="77">
          <cell r="I77">
            <v>1766</v>
          </cell>
          <cell r="J77">
            <v>220</v>
          </cell>
        </row>
        <row r="78">
          <cell r="I78">
            <v>1459</v>
          </cell>
          <cell r="J78">
            <v>324</v>
          </cell>
        </row>
        <row r="79">
          <cell r="I79">
            <v>99</v>
          </cell>
          <cell r="J79">
            <v>17</v>
          </cell>
        </row>
        <row r="80">
          <cell r="I80">
            <v>2042</v>
          </cell>
          <cell r="J80">
            <v>205</v>
          </cell>
        </row>
        <row r="81">
          <cell r="I81">
            <v>10223</v>
          </cell>
          <cell r="J81">
            <v>8089</v>
          </cell>
        </row>
        <row r="82">
          <cell r="I82">
            <v>189530</v>
          </cell>
          <cell r="J82">
            <v>30393</v>
          </cell>
        </row>
        <row r="83">
          <cell r="I83">
            <v>70</v>
          </cell>
          <cell r="J83">
            <v>23</v>
          </cell>
        </row>
        <row r="84">
          <cell r="I84">
            <v>5290</v>
          </cell>
          <cell r="J84">
            <v>1398</v>
          </cell>
        </row>
        <row r="85">
          <cell r="I85">
            <v>1716</v>
          </cell>
          <cell r="J85">
            <v>137</v>
          </cell>
        </row>
        <row r="86">
          <cell r="I86">
            <v>20492</v>
          </cell>
          <cell r="J86">
            <v>5822</v>
          </cell>
        </row>
        <row r="87">
          <cell r="I87"/>
          <cell r="J87"/>
        </row>
      </sheetData>
      <sheetData sheetId="12">
        <row r="7">
          <cell r="I7">
            <v>38878</v>
          </cell>
          <cell r="J7">
            <v>3410</v>
          </cell>
        </row>
        <row r="8">
          <cell r="I8">
            <v>72489</v>
          </cell>
          <cell r="J8">
            <v>3839</v>
          </cell>
        </row>
        <row r="9">
          <cell r="I9">
            <v>2877336</v>
          </cell>
          <cell r="J9">
            <v>14377</v>
          </cell>
        </row>
        <row r="10">
          <cell r="I10">
            <v>153247</v>
          </cell>
          <cell r="J10">
            <v>9016</v>
          </cell>
        </row>
        <row r="11">
          <cell r="I11">
            <v>847129</v>
          </cell>
          <cell r="J11">
            <v>10650</v>
          </cell>
        </row>
        <row r="12">
          <cell r="I12">
            <v>10301</v>
          </cell>
          <cell r="J12">
            <v>6719</v>
          </cell>
        </row>
        <row r="13">
          <cell r="I13">
            <v>1156835</v>
          </cell>
          <cell r="J13">
            <v>103962</v>
          </cell>
        </row>
        <row r="14">
          <cell r="I14">
            <v>110238</v>
          </cell>
          <cell r="J14">
            <v>24500</v>
          </cell>
        </row>
        <row r="15">
          <cell r="I15">
            <v>8609</v>
          </cell>
          <cell r="J15">
            <v>336</v>
          </cell>
        </row>
        <row r="16">
          <cell r="I16">
            <v>6640</v>
          </cell>
          <cell r="J16">
            <v>1556</v>
          </cell>
        </row>
        <row r="17">
          <cell r="I17">
            <v>583203</v>
          </cell>
          <cell r="J17">
            <v>20473</v>
          </cell>
        </row>
        <row r="18">
          <cell r="I18">
            <v>23655</v>
          </cell>
          <cell r="J18">
            <v>1765</v>
          </cell>
        </row>
        <row r="19">
          <cell r="I19">
            <v>3999</v>
          </cell>
          <cell r="J19">
            <v>501</v>
          </cell>
        </row>
        <row r="20">
          <cell r="I20">
            <v>11405</v>
          </cell>
          <cell r="J20">
            <v>1305</v>
          </cell>
        </row>
        <row r="21">
          <cell r="I21">
            <v>27132</v>
          </cell>
          <cell r="J21">
            <v>2653</v>
          </cell>
        </row>
        <row r="22">
          <cell r="I22">
            <v>16520</v>
          </cell>
          <cell r="J22">
            <v>2805</v>
          </cell>
        </row>
        <row r="23">
          <cell r="I23">
            <v>17803</v>
          </cell>
          <cell r="J23">
            <v>3058</v>
          </cell>
        </row>
        <row r="24">
          <cell r="I24">
            <v>117100</v>
          </cell>
          <cell r="J24">
            <v>7635</v>
          </cell>
        </row>
        <row r="25">
          <cell r="I25">
            <v>3266798</v>
          </cell>
          <cell r="J25">
            <v>117576</v>
          </cell>
        </row>
        <row r="26">
          <cell r="I26">
            <v>255987</v>
          </cell>
          <cell r="J26">
            <v>1007</v>
          </cell>
        </row>
        <row r="27">
          <cell r="I27">
            <v>2680931</v>
          </cell>
          <cell r="J27">
            <v>217649</v>
          </cell>
        </row>
        <row r="28">
          <cell r="I28">
            <v>12285</v>
          </cell>
          <cell r="J28">
            <v>2256</v>
          </cell>
        </row>
        <row r="29">
          <cell r="I29">
            <v>969024</v>
          </cell>
          <cell r="J29">
            <v>134024</v>
          </cell>
        </row>
        <row r="30">
          <cell r="I30">
            <v>205959</v>
          </cell>
          <cell r="J30">
            <v>6052</v>
          </cell>
        </row>
        <row r="31">
          <cell r="I31">
            <v>51672</v>
          </cell>
          <cell r="J31">
            <v>5502</v>
          </cell>
        </row>
        <row r="32">
          <cell r="I32">
            <v>194733</v>
          </cell>
          <cell r="J32">
            <v>15968</v>
          </cell>
        </row>
        <row r="33">
          <cell r="I33">
            <v>130192</v>
          </cell>
          <cell r="J33">
            <v>1343</v>
          </cell>
        </row>
        <row r="34">
          <cell r="I34">
            <v>36623</v>
          </cell>
          <cell r="J34">
            <v>5180</v>
          </cell>
        </row>
        <row r="35">
          <cell r="I35">
            <v>1312028</v>
          </cell>
          <cell r="J35">
            <v>15159</v>
          </cell>
        </row>
        <row r="36">
          <cell r="I36">
            <v>87242</v>
          </cell>
          <cell r="J36">
            <v>4807</v>
          </cell>
        </row>
        <row r="37">
          <cell r="I37">
            <v>260253</v>
          </cell>
          <cell r="J37">
            <v>5164</v>
          </cell>
        </row>
        <row r="38">
          <cell r="I38">
            <v>20045</v>
          </cell>
          <cell r="J38">
            <v>1748</v>
          </cell>
        </row>
        <row r="39">
          <cell r="I39">
            <v>5120</v>
          </cell>
          <cell r="J39">
            <v>336</v>
          </cell>
        </row>
        <row r="40">
          <cell r="I40">
            <v>1026754</v>
          </cell>
          <cell r="J40">
            <v>210516</v>
          </cell>
        </row>
        <row r="41">
          <cell r="I41">
            <v>61028</v>
          </cell>
          <cell r="J41">
            <v>6119</v>
          </cell>
        </row>
        <row r="42">
          <cell r="I42">
            <v>450628</v>
          </cell>
          <cell r="J42">
            <v>1743</v>
          </cell>
        </row>
        <row r="43">
          <cell r="I43">
            <v>198626</v>
          </cell>
          <cell r="J43">
            <v>8122</v>
          </cell>
        </row>
        <row r="44">
          <cell r="I44">
            <v>204769</v>
          </cell>
          <cell r="J44">
            <v>8016</v>
          </cell>
        </row>
        <row r="45">
          <cell r="I45">
            <v>260856</v>
          </cell>
          <cell r="J45">
            <v>44336</v>
          </cell>
        </row>
        <row r="46">
          <cell r="I46">
            <v>24739</v>
          </cell>
          <cell r="J46">
            <v>2725</v>
          </cell>
        </row>
        <row r="47">
          <cell r="I47">
            <v>478437</v>
          </cell>
          <cell r="J47">
            <v>16559</v>
          </cell>
        </row>
        <row r="48">
          <cell r="I48">
            <v>6229</v>
          </cell>
          <cell r="J48">
            <v>723</v>
          </cell>
        </row>
        <row r="49">
          <cell r="I49">
            <v>10210</v>
          </cell>
          <cell r="J49">
            <v>1765</v>
          </cell>
        </row>
        <row r="50">
          <cell r="I50">
            <v>23965</v>
          </cell>
          <cell r="J50">
            <v>11601</v>
          </cell>
        </row>
        <row r="51">
          <cell r="I51">
            <v>7862</v>
          </cell>
          <cell r="J51">
            <v>1122</v>
          </cell>
        </row>
        <row r="52">
          <cell r="I52">
            <v>3591078</v>
          </cell>
          <cell r="J52">
            <v>66685</v>
          </cell>
        </row>
        <row r="53">
          <cell r="I53">
            <v>276845</v>
          </cell>
          <cell r="J53">
            <v>10623</v>
          </cell>
        </row>
        <row r="54">
          <cell r="I54">
            <v>12824</v>
          </cell>
          <cell r="J54">
            <v>887</v>
          </cell>
        </row>
        <row r="55">
          <cell r="I55">
            <v>111028</v>
          </cell>
          <cell r="J55">
            <v>1667</v>
          </cell>
        </row>
        <row r="56">
          <cell r="I56">
            <v>148662</v>
          </cell>
          <cell r="J56">
            <v>754</v>
          </cell>
        </row>
        <row r="57">
          <cell r="I57">
            <v>565</v>
          </cell>
          <cell r="J57">
            <v>119</v>
          </cell>
        </row>
        <row r="58">
          <cell r="I58">
            <v>48662</v>
          </cell>
          <cell r="J58">
            <v>9391</v>
          </cell>
        </row>
        <row r="59">
          <cell r="I59">
            <v>17498</v>
          </cell>
          <cell r="J59">
            <v>882</v>
          </cell>
        </row>
        <row r="60">
          <cell r="I60">
            <v>529102</v>
          </cell>
          <cell r="J60">
            <v>1397</v>
          </cell>
        </row>
        <row r="61">
          <cell r="I61">
            <v>7168</v>
          </cell>
          <cell r="J61">
            <v>449</v>
          </cell>
        </row>
        <row r="62">
          <cell r="I62">
            <v>211481</v>
          </cell>
          <cell r="J62">
            <v>11824</v>
          </cell>
        </row>
        <row r="63">
          <cell r="I63">
            <v>10651</v>
          </cell>
          <cell r="J63">
            <v>1124</v>
          </cell>
        </row>
        <row r="64">
          <cell r="I64">
            <v>3579</v>
          </cell>
          <cell r="J64">
            <v>893</v>
          </cell>
        </row>
        <row r="65">
          <cell r="I65">
            <v>9590</v>
          </cell>
          <cell r="J65">
            <v>1339</v>
          </cell>
        </row>
        <row r="66">
          <cell r="I66">
            <v>35864</v>
          </cell>
          <cell r="J66">
            <v>4052</v>
          </cell>
        </row>
        <row r="67">
          <cell r="I67">
            <v>150488</v>
          </cell>
          <cell r="J67">
            <v>26335</v>
          </cell>
        </row>
        <row r="68">
          <cell r="I68">
            <v>22344</v>
          </cell>
          <cell r="J68">
            <v>2831</v>
          </cell>
        </row>
        <row r="69">
          <cell r="I69">
            <v>1096</v>
          </cell>
          <cell r="J69">
            <v>416</v>
          </cell>
        </row>
        <row r="70">
          <cell r="I70">
            <v>158235</v>
          </cell>
          <cell r="J70">
            <v>1000</v>
          </cell>
        </row>
        <row r="71">
          <cell r="I71">
            <v>506585</v>
          </cell>
          <cell r="J71">
            <v>2570</v>
          </cell>
        </row>
        <row r="72">
          <cell r="I72">
            <v>776626</v>
          </cell>
          <cell r="J72">
            <v>52593</v>
          </cell>
        </row>
        <row r="73">
          <cell r="I73">
            <v>1249</v>
          </cell>
          <cell r="J73">
            <v>1052</v>
          </cell>
        </row>
        <row r="74">
          <cell r="I74">
            <v>1853</v>
          </cell>
          <cell r="J74">
            <v>618</v>
          </cell>
        </row>
        <row r="75">
          <cell r="I75">
            <v>2212</v>
          </cell>
          <cell r="J75">
            <v>462</v>
          </cell>
        </row>
        <row r="76">
          <cell r="I76">
            <v>9013</v>
          </cell>
          <cell r="J76">
            <v>1306</v>
          </cell>
        </row>
        <row r="77">
          <cell r="I77">
            <v>2665</v>
          </cell>
          <cell r="J77">
            <v>366</v>
          </cell>
        </row>
        <row r="78">
          <cell r="I78">
            <v>2203</v>
          </cell>
          <cell r="J78">
            <v>467</v>
          </cell>
        </row>
        <row r="79">
          <cell r="I79">
            <v>225</v>
          </cell>
          <cell r="J79">
            <v>28</v>
          </cell>
        </row>
        <row r="80">
          <cell r="I80">
            <v>3091</v>
          </cell>
          <cell r="J80">
            <v>335</v>
          </cell>
        </row>
        <row r="81">
          <cell r="I81">
            <v>12850</v>
          </cell>
          <cell r="J81">
            <v>10639</v>
          </cell>
        </row>
        <row r="82">
          <cell r="I82">
            <v>272906</v>
          </cell>
          <cell r="J82">
            <v>44125</v>
          </cell>
        </row>
        <row r="83">
          <cell r="I83">
            <v>152</v>
          </cell>
          <cell r="J83">
            <v>55</v>
          </cell>
        </row>
        <row r="84">
          <cell r="I84">
            <v>6668</v>
          </cell>
          <cell r="J84">
            <v>1793</v>
          </cell>
        </row>
        <row r="85">
          <cell r="I85">
            <v>2309</v>
          </cell>
          <cell r="J85">
            <v>206</v>
          </cell>
        </row>
        <row r="86">
          <cell r="I86">
            <v>42071</v>
          </cell>
          <cell r="J86">
            <v>10451</v>
          </cell>
        </row>
        <row r="87">
          <cell r="I87"/>
          <cell r="J87"/>
        </row>
      </sheetData>
      <sheetData sheetId="13">
        <row r="7">
          <cell r="I7">
            <v>43385</v>
          </cell>
          <cell r="J7">
            <v>3813</v>
          </cell>
        </row>
        <row r="8">
          <cell r="I8">
            <v>78760</v>
          </cell>
          <cell r="J8">
            <v>4250</v>
          </cell>
        </row>
        <row r="9">
          <cell r="I9">
            <v>3522843</v>
          </cell>
          <cell r="J9">
            <v>15920</v>
          </cell>
        </row>
        <row r="10">
          <cell r="I10">
            <v>170917</v>
          </cell>
          <cell r="J10">
            <v>10570</v>
          </cell>
        </row>
        <row r="11">
          <cell r="I11">
            <v>936859</v>
          </cell>
          <cell r="J11">
            <v>11974</v>
          </cell>
        </row>
        <row r="12">
          <cell r="I12">
            <v>11164</v>
          </cell>
          <cell r="J12">
            <v>7106</v>
          </cell>
        </row>
        <row r="13">
          <cell r="I13">
            <v>1260364</v>
          </cell>
          <cell r="J13">
            <v>113933</v>
          </cell>
        </row>
        <row r="14">
          <cell r="I14">
            <v>123369</v>
          </cell>
          <cell r="J14">
            <v>27585</v>
          </cell>
        </row>
        <row r="15">
          <cell r="I15">
            <v>9427</v>
          </cell>
          <cell r="J15">
            <v>371</v>
          </cell>
        </row>
        <row r="16">
          <cell r="I16">
            <v>7380</v>
          </cell>
          <cell r="J16">
            <v>1701</v>
          </cell>
        </row>
        <row r="17">
          <cell r="I17">
            <v>646554</v>
          </cell>
          <cell r="J17">
            <v>22727</v>
          </cell>
        </row>
        <row r="18">
          <cell r="I18">
            <v>26681</v>
          </cell>
          <cell r="J18">
            <v>2054</v>
          </cell>
        </row>
        <row r="19">
          <cell r="I19">
            <v>4374</v>
          </cell>
          <cell r="J19">
            <v>578</v>
          </cell>
        </row>
        <row r="20">
          <cell r="I20">
            <v>12390</v>
          </cell>
          <cell r="J20">
            <v>1450</v>
          </cell>
        </row>
        <row r="21">
          <cell r="I21">
            <v>29754</v>
          </cell>
          <cell r="J21">
            <v>2953</v>
          </cell>
        </row>
        <row r="22">
          <cell r="I22">
            <v>17714</v>
          </cell>
          <cell r="J22">
            <v>3113</v>
          </cell>
        </row>
        <row r="23">
          <cell r="I23">
            <v>19943</v>
          </cell>
          <cell r="J23">
            <v>3423</v>
          </cell>
        </row>
        <row r="24">
          <cell r="I24">
            <v>177104</v>
          </cell>
          <cell r="J24">
            <v>9059</v>
          </cell>
        </row>
        <row r="25">
          <cell r="I25">
            <v>3510661</v>
          </cell>
          <cell r="J25">
            <v>140959</v>
          </cell>
        </row>
        <row r="26">
          <cell r="I26">
            <v>289086</v>
          </cell>
          <cell r="J26">
            <v>1242</v>
          </cell>
        </row>
        <row r="27">
          <cell r="I27">
            <v>2818834</v>
          </cell>
          <cell r="J27">
            <v>237786</v>
          </cell>
        </row>
        <row r="28">
          <cell r="I28">
            <v>14938</v>
          </cell>
          <cell r="J28">
            <v>2602</v>
          </cell>
        </row>
        <row r="29">
          <cell r="I29">
            <v>1085239</v>
          </cell>
          <cell r="J29">
            <v>150981</v>
          </cell>
        </row>
        <row r="30">
          <cell r="I30">
            <v>204220</v>
          </cell>
          <cell r="J30">
            <v>6841</v>
          </cell>
        </row>
        <row r="31">
          <cell r="I31">
            <v>57957</v>
          </cell>
          <cell r="J31">
            <v>6209</v>
          </cell>
        </row>
        <row r="32">
          <cell r="I32">
            <v>216193</v>
          </cell>
          <cell r="J32">
            <v>18349</v>
          </cell>
        </row>
        <row r="33">
          <cell r="I33">
            <v>144234</v>
          </cell>
          <cell r="J33">
            <v>1522</v>
          </cell>
        </row>
        <row r="34">
          <cell r="I34">
            <v>40581</v>
          </cell>
          <cell r="J34">
            <v>5743</v>
          </cell>
        </row>
        <row r="35">
          <cell r="I35">
            <v>1496288</v>
          </cell>
          <cell r="J35">
            <v>19000</v>
          </cell>
        </row>
        <row r="36">
          <cell r="I36">
            <v>95665</v>
          </cell>
          <cell r="J36">
            <v>5389</v>
          </cell>
        </row>
        <row r="37">
          <cell r="I37">
            <v>287812</v>
          </cell>
          <cell r="J37">
            <v>5765</v>
          </cell>
        </row>
        <row r="38">
          <cell r="I38">
            <v>22394</v>
          </cell>
          <cell r="J38">
            <v>1971</v>
          </cell>
        </row>
        <row r="39">
          <cell r="I39">
            <v>5682</v>
          </cell>
          <cell r="J39">
            <v>378</v>
          </cell>
        </row>
        <row r="40">
          <cell r="I40">
            <v>1077127</v>
          </cell>
          <cell r="J40">
            <v>231673</v>
          </cell>
        </row>
        <row r="41">
          <cell r="I41">
            <v>73180</v>
          </cell>
          <cell r="J41">
            <v>8321</v>
          </cell>
        </row>
        <row r="42">
          <cell r="I42">
            <v>506979</v>
          </cell>
          <cell r="J42">
            <v>2079</v>
          </cell>
        </row>
        <row r="43">
          <cell r="I43">
            <v>226375</v>
          </cell>
          <cell r="J43">
            <v>9347</v>
          </cell>
        </row>
        <row r="44">
          <cell r="I44">
            <v>223060</v>
          </cell>
          <cell r="J44">
            <v>9105</v>
          </cell>
        </row>
        <row r="45">
          <cell r="I45">
            <v>290185</v>
          </cell>
          <cell r="J45">
            <v>53351</v>
          </cell>
        </row>
        <row r="46">
          <cell r="I46">
            <v>27152</v>
          </cell>
          <cell r="J46">
            <v>3094</v>
          </cell>
        </row>
        <row r="47">
          <cell r="I47">
            <v>540041</v>
          </cell>
          <cell r="J47">
            <v>19674</v>
          </cell>
        </row>
        <row r="48">
          <cell r="I48">
            <v>6865</v>
          </cell>
          <cell r="J48">
            <v>813</v>
          </cell>
        </row>
        <row r="49">
          <cell r="I49">
            <v>11715</v>
          </cell>
          <cell r="J49">
            <v>2133</v>
          </cell>
        </row>
        <row r="50">
          <cell r="I50">
            <v>26486</v>
          </cell>
          <cell r="J50">
            <v>13073</v>
          </cell>
        </row>
        <row r="51">
          <cell r="I51">
            <v>8918</v>
          </cell>
          <cell r="J51">
            <v>1307</v>
          </cell>
        </row>
        <row r="52">
          <cell r="I52">
            <v>3884817</v>
          </cell>
          <cell r="J52">
            <v>69021</v>
          </cell>
        </row>
        <row r="53">
          <cell r="I53">
            <v>318660</v>
          </cell>
          <cell r="J53">
            <v>13504</v>
          </cell>
        </row>
        <row r="54">
          <cell r="I54">
            <v>14356</v>
          </cell>
          <cell r="J54">
            <v>1016</v>
          </cell>
        </row>
        <row r="55">
          <cell r="I55">
            <v>125491</v>
          </cell>
          <cell r="J55">
            <v>1933</v>
          </cell>
        </row>
        <row r="56">
          <cell r="I56">
            <v>165230</v>
          </cell>
          <cell r="J56">
            <v>902</v>
          </cell>
        </row>
        <row r="57">
          <cell r="I57">
            <v>607</v>
          </cell>
          <cell r="J57">
            <v>126</v>
          </cell>
        </row>
        <row r="58">
          <cell r="I58">
            <v>52418</v>
          </cell>
          <cell r="J58">
            <v>10530</v>
          </cell>
        </row>
        <row r="59">
          <cell r="I59">
            <v>19203</v>
          </cell>
          <cell r="J59">
            <v>998</v>
          </cell>
        </row>
        <row r="60">
          <cell r="I60">
            <v>584142</v>
          </cell>
          <cell r="J60">
            <v>1576</v>
          </cell>
        </row>
        <row r="61">
          <cell r="I61">
            <v>7979</v>
          </cell>
          <cell r="J61">
            <v>526</v>
          </cell>
        </row>
        <row r="62">
          <cell r="I62">
            <v>240875</v>
          </cell>
          <cell r="J62">
            <v>13472</v>
          </cell>
        </row>
        <row r="63">
          <cell r="I63">
            <v>19929</v>
          </cell>
          <cell r="J63">
            <v>1215</v>
          </cell>
        </row>
        <row r="64">
          <cell r="I64">
            <v>7166</v>
          </cell>
          <cell r="J64">
            <v>1036</v>
          </cell>
        </row>
        <row r="65">
          <cell r="I65">
            <v>17971</v>
          </cell>
          <cell r="J65">
            <v>1434</v>
          </cell>
        </row>
        <row r="66">
          <cell r="I66">
            <v>40875</v>
          </cell>
          <cell r="J66">
            <v>4981</v>
          </cell>
        </row>
        <row r="67">
          <cell r="I67">
            <v>174523</v>
          </cell>
          <cell r="J67">
            <v>33009</v>
          </cell>
        </row>
        <row r="68">
          <cell r="I68">
            <v>25376</v>
          </cell>
          <cell r="J68">
            <v>3246</v>
          </cell>
        </row>
        <row r="69">
          <cell r="I69">
            <v>1362</v>
          </cell>
          <cell r="J69">
            <v>502</v>
          </cell>
        </row>
        <row r="70">
          <cell r="I70">
            <v>189493</v>
          </cell>
          <cell r="J70">
            <v>1250</v>
          </cell>
        </row>
        <row r="71">
          <cell r="I71">
            <v>605098</v>
          </cell>
          <cell r="J71">
            <v>3254</v>
          </cell>
        </row>
        <row r="72">
          <cell r="I72">
            <v>910603</v>
          </cell>
          <cell r="J72">
            <v>66664</v>
          </cell>
        </row>
        <row r="73">
          <cell r="I73">
            <v>1429</v>
          </cell>
          <cell r="J73">
            <v>1211</v>
          </cell>
        </row>
        <row r="74">
          <cell r="I74">
            <v>2145</v>
          </cell>
          <cell r="J74">
            <v>711</v>
          </cell>
        </row>
        <row r="75">
          <cell r="I75">
            <v>2490</v>
          </cell>
          <cell r="J75">
            <v>547</v>
          </cell>
        </row>
        <row r="76">
          <cell r="I76">
            <v>13692</v>
          </cell>
          <cell r="J76">
            <v>1787</v>
          </cell>
        </row>
        <row r="77">
          <cell r="I77">
            <v>3587</v>
          </cell>
          <cell r="J77">
            <v>473</v>
          </cell>
        </row>
        <row r="78">
          <cell r="I78">
            <v>2941</v>
          </cell>
          <cell r="J78">
            <v>594</v>
          </cell>
        </row>
        <row r="79">
          <cell r="I79">
            <v>284</v>
          </cell>
          <cell r="J79">
            <v>41</v>
          </cell>
        </row>
        <row r="80">
          <cell r="I80">
            <v>3917</v>
          </cell>
          <cell r="J80">
            <v>474</v>
          </cell>
        </row>
        <row r="81">
          <cell r="I81">
            <v>15339</v>
          </cell>
          <cell r="J81">
            <v>13708</v>
          </cell>
        </row>
        <row r="82">
          <cell r="I82">
            <v>349533</v>
          </cell>
          <cell r="J82">
            <v>57310</v>
          </cell>
        </row>
        <row r="83">
          <cell r="I83">
            <v>276</v>
          </cell>
          <cell r="J83">
            <v>99</v>
          </cell>
        </row>
        <row r="84">
          <cell r="I84">
            <v>8010</v>
          </cell>
          <cell r="J84">
            <v>2243</v>
          </cell>
        </row>
        <row r="85">
          <cell r="I85">
            <v>2852</v>
          </cell>
          <cell r="J85">
            <v>273</v>
          </cell>
        </row>
        <row r="86">
          <cell r="I86">
            <v>67024</v>
          </cell>
          <cell r="J86">
            <v>15943</v>
          </cell>
        </row>
        <row r="87">
          <cell r="I87"/>
          <cell r="J87"/>
        </row>
      </sheetData>
      <sheetData sheetId="14">
        <row r="7">
          <cell r="I7">
            <v>50011</v>
          </cell>
          <cell r="J7">
            <v>4193</v>
          </cell>
        </row>
        <row r="8">
          <cell r="I8">
            <v>83016</v>
          </cell>
          <cell r="J8">
            <v>4617</v>
          </cell>
        </row>
        <row r="9">
          <cell r="I9">
            <v>4217346</v>
          </cell>
          <cell r="J9">
            <v>17302</v>
          </cell>
        </row>
        <row r="10">
          <cell r="I10">
            <v>191305</v>
          </cell>
          <cell r="J10">
            <v>12230</v>
          </cell>
        </row>
        <row r="11">
          <cell r="I11">
            <v>1030791</v>
          </cell>
          <cell r="J11">
            <v>13326</v>
          </cell>
        </row>
        <row r="12">
          <cell r="I12">
            <v>12559</v>
          </cell>
          <cell r="J12">
            <v>7522</v>
          </cell>
        </row>
        <row r="13">
          <cell r="I13">
            <v>1392077</v>
          </cell>
          <cell r="J13">
            <v>122263</v>
          </cell>
        </row>
        <row r="14">
          <cell r="I14">
            <v>140238</v>
          </cell>
          <cell r="J14">
            <v>30343</v>
          </cell>
        </row>
        <row r="15">
          <cell r="I15">
            <v>10082</v>
          </cell>
          <cell r="J15">
            <v>412</v>
          </cell>
        </row>
        <row r="16">
          <cell r="I16">
            <v>8185</v>
          </cell>
          <cell r="J16">
            <v>1828</v>
          </cell>
        </row>
        <row r="17">
          <cell r="I17">
            <v>719114</v>
          </cell>
          <cell r="J17">
            <v>24866</v>
          </cell>
        </row>
        <row r="18">
          <cell r="I18">
            <v>30443</v>
          </cell>
          <cell r="J18">
            <v>2330</v>
          </cell>
        </row>
        <row r="19">
          <cell r="I19">
            <v>4965</v>
          </cell>
          <cell r="J19">
            <v>658</v>
          </cell>
        </row>
        <row r="20">
          <cell r="I20">
            <v>13699</v>
          </cell>
          <cell r="J20">
            <v>1580</v>
          </cell>
        </row>
        <row r="21">
          <cell r="I21">
            <v>33050</v>
          </cell>
          <cell r="J21">
            <v>3258</v>
          </cell>
        </row>
        <row r="22">
          <cell r="I22">
            <v>19340</v>
          </cell>
          <cell r="J22">
            <v>3396</v>
          </cell>
        </row>
        <row r="23">
          <cell r="I23">
            <v>22364</v>
          </cell>
          <cell r="J23">
            <v>3841</v>
          </cell>
        </row>
        <row r="24">
          <cell r="I24">
            <v>274496</v>
          </cell>
          <cell r="J24">
            <v>10489</v>
          </cell>
        </row>
        <row r="25">
          <cell r="I25">
            <v>3758596</v>
          </cell>
          <cell r="J25">
            <v>162986</v>
          </cell>
        </row>
        <row r="26">
          <cell r="I26">
            <v>326118</v>
          </cell>
          <cell r="J26">
            <v>1447</v>
          </cell>
        </row>
        <row r="27">
          <cell r="I27">
            <v>3039006</v>
          </cell>
          <cell r="J27">
            <v>254478</v>
          </cell>
        </row>
        <row r="28">
          <cell r="I28">
            <v>17996</v>
          </cell>
          <cell r="J28">
            <v>2898</v>
          </cell>
        </row>
        <row r="29">
          <cell r="I29">
            <v>1213831</v>
          </cell>
          <cell r="J29">
            <v>166984</v>
          </cell>
        </row>
        <row r="30">
          <cell r="I30">
            <v>221546</v>
          </cell>
          <cell r="J30">
            <v>7515</v>
          </cell>
        </row>
        <row r="31">
          <cell r="I31">
            <v>65143</v>
          </cell>
          <cell r="J31">
            <v>6842</v>
          </cell>
        </row>
        <row r="32">
          <cell r="I32">
            <v>240474</v>
          </cell>
          <cell r="J32">
            <v>20806</v>
          </cell>
        </row>
        <row r="33">
          <cell r="I33">
            <v>159391</v>
          </cell>
          <cell r="J33">
            <v>1709</v>
          </cell>
        </row>
        <row r="34">
          <cell r="I34">
            <v>45077</v>
          </cell>
          <cell r="J34">
            <v>6400</v>
          </cell>
        </row>
        <row r="35">
          <cell r="I35">
            <v>1702799</v>
          </cell>
          <cell r="J35">
            <v>23371</v>
          </cell>
        </row>
        <row r="36">
          <cell r="I36">
            <v>104364</v>
          </cell>
          <cell r="J36">
            <v>5984</v>
          </cell>
        </row>
        <row r="37">
          <cell r="I37">
            <v>313788</v>
          </cell>
          <cell r="J37">
            <v>6434</v>
          </cell>
        </row>
        <row r="38">
          <cell r="I38">
            <v>25104</v>
          </cell>
          <cell r="J38">
            <v>2183</v>
          </cell>
        </row>
        <row r="39">
          <cell r="I39">
            <v>6312</v>
          </cell>
          <cell r="J39">
            <v>418</v>
          </cell>
        </row>
        <row r="40">
          <cell r="I40">
            <v>1128455</v>
          </cell>
          <cell r="J40">
            <v>251044</v>
          </cell>
        </row>
        <row r="41">
          <cell r="I41">
            <v>86390</v>
          </cell>
          <cell r="J41">
            <v>10484</v>
          </cell>
        </row>
        <row r="42">
          <cell r="I42">
            <v>568546</v>
          </cell>
          <cell r="J42">
            <v>2419</v>
          </cell>
        </row>
        <row r="43">
          <cell r="I43">
            <v>257437</v>
          </cell>
          <cell r="J43">
            <v>10624</v>
          </cell>
        </row>
        <row r="44">
          <cell r="I44">
            <v>242724</v>
          </cell>
          <cell r="J44">
            <v>10141</v>
          </cell>
        </row>
        <row r="45">
          <cell r="I45">
            <v>319501</v>
          </cell>
          <cell r="J45">
            <v>61952</v>
          </cell>
        </row>
        <row r="46">
          <cell r="I46">
            <v>27695</v>
          </cell>
          <cell r="J46">
            <v>3363</v>
          </cell>
        </row>
        <row r="47">
          <cell r="I47">
            <v>608349</v>
          </cell>
          <cell r="J47">
            <v>22430</v>
          </cell>
        </row>
        <row r="48">
          <cell r="I48">
            <v>7648</v>
          </cell>
          <cell r="J48">
            <v>896</v>
          </cell>
        </row>
        <row r="49">
          <cell r="I49">
            <v>13364</v>
          </cell>
          <cell r="J49">
            <v>2526</v>
          </cell>
        </row>
        <row r="50">
          <cell r="I50">
            <v>29166</v>
          </cell>
          <cell r="J50">
            <v>14452</v>
          </cell>
        </row>
        <row r="51">
          <cell r="I51">
            <v>10160</v>
          </cell>
          <cell r="J51">
            <v>1485</v>
          </cell>
        </row>
        <row r="52">
          <cell r="I52">
            <v>4149640</v>
          </cell>
          <cell r="J52">
            <v>71395</v>
          </cell>
        </row>
        <row r="53">
          <cell r="I53">
            <v>363896</v>
          </cell>
          <cell r="J53">
            <v>16662</v>
          </cell>
        </row>
        <row r="54">
          <cell r="I54">
            <v>15972</v>
          </cell>
          <cell r="J54">
            <v>1160</v>
          </cell>
        </row>
        <row r="55">
          <cell r="I55">
            <v>141170</v>
          </cell>
          <cell r="J55">
            <v>2212</v>
          </cell>
        </row>
        <row r="56">
          <cell r="I56">
            <v>180092</v>
          </cell>
          <cell r="J56">
            <v>1038</v>
          </cell>
        </row>
        <row r="57">
          <cell r="I57">
            <v>635</v>
          </cell>
          <cell r="J57">
            <v>146</v>
          </cell>
        </row>
        <row r="58">
          <cell r="I58">
            <v>56492</v>
          </cell>
          <cell r="J58">
            <v>11559</v>
          </cell>
        </row>
        <row r="59">
          <cell r="I59">
            <v>20743</v>
          </cell>
          <cell r="J59">
            <v>1133</v>
          </cell>
        </row>
        <row r="60">
          <cell r="I60">
            <v>641677</v>
          </cell>
          <cell r="J60">
            <v>1690</v>
          </cell>
        </row>
        <row r="61">
          <cell r="I61">
            <v>8850</v>
          </cell>
          <cell r="J61">
            <v>624</v>
          </cell>
        </row>
        <row r="62">
          <cell r="I62">
            <v>273045</v>
          </cell>
          <cell r="J62">
            <v>14983</v>
          </cell>
        </row>
        <row r="63">
          <cell r="I63">
            <v>21167</v>
          </cell>
          <cell r="J63">
            <v>1295</v>
          </cell>
        </row>
        <row r="64">
          <cell r="I64">
            <v>7693</v>
          </cell>
          <cell r="J64">
            <v>1179</v>
          </cell>
        </row>
        <row r="65">
          <cell r="I65">
            <v>19007</v>
          </cell>
          <cell r="J65">
            <v>1511</v>
          </cell>
        </row>
        <row r="66">
          <cell r="I66">
            <v>46824</v>
          </cell>
          <cell r="J66">
            <v>5941</v>
          </cell>
        </row>
        <row r="67">
          <cell r="I67">
            <v>200715</v>
          </cell>
          <cell r="J67">
            <v>39440</v>
          </cell>
        </row>
        <row r="68">
          <cell r="I68">
            <v>28592</v>
          </cell>
          <cell r="J68">
            <v>3703</v>
          </cell>
        </row>
        <row r="69">
          <cell r="I69">
            <v>1689</v>
          </cell>
          <cell r="J69">
            <v>576</v>
          </cell>
        </row>
        <row r="70">
          <cell r="I70">
            <v>227957</v>
          </cell>
          <cell r="J70">
            <v>1484</v>
          </cell>
        </row>
        <row r="71">
          <cell r="I71">
            <v>702981</v>
          </cell>
          <cell r="J71">
            <v>3865</v>
          </cell>
        </row>
        <row r="72">
          <cell r="I72">
            <v>1049820</v>
          </cell>
          <cell r="J72">
            <v>79024</v>
          </cell>
        </row>
        <row r="73">
          <cell r="I73">
            <v>1627</v>
          </cell>
          <cell r="J73">
            <v>1349</v>
          </cell>
        </row>
        <row r="74">
          <cell r="I74">
            <v>2453</v>
          </cell>
          <cell r="J74">
            <v>843</v>
          </cell>
        </row>
        <row r="75">
          <cell r="I75">
            <v>2762</v>
          </cell>
          <cell r="J75">
            <v>612</v>
          </cell>
        </row>
        <row r="76">
          <cell r="I76">
            <v>21743</v>
          </cell>
          <cell r="J76">
            <v>2304</v>
          </cell>
        </row>
        <row r="77">
          <cell r="I77">
            <v>4686</v>
          </cell>
          <cell r="J77">
            <v>587</v>
          </cell>
        </row>
        <row r="78">
          <cell r="I78">
            <v>3724</v>
          </cell>
          <cell r="J78">
            <v>760</v>
          </cell>
        </row>
        <row r="79">
          <cell r="I79">
            <v>352</v>
          </cell>
          <cell r="J79">
            <v>52</v>
          </cell>
        </row>
        <row r="80">
          <cell r="I80">
            <v>4997</v>
          </cell>
          <cell r="J80">
            <v>663</v>
          </cell>
        </row>
        <row r="81">
          <cell r="I81">
            <v>17517</v>
          </cell>
          <cell r="J81">
            <v>16674</v>
          </cell>
        </row>
        <row r="82">
          <cell r="I82">
            <v>426959</v>
          </cell>
          <cell r="J82">
            <v>68737</v>
          </cell>
        </row>
        <row r="83">
          <cell r="I83">
            <v>463</v>
          </cell>
          <cell r="J83">
            <v>137</v>
          </cell>
        </row>
        <row r="84">
          <cell r="I84">
            <v>9353</v>
          </cell>
          <cell r="J84">
            <v>2646</v>
          </cell>
        </row>
        <row r="85">
          <cell r="I85">
            <v>3410</v>
          </cell>
          <cell r="J85">
            <v>344</v>
          </cell>
        </row>
        <row r="86">
          <cell r="I86">
            <v>99798</v>
          </cell>
          <cell r="J86">
            <v>21607</v>
          </cell>
        </row>
        <row r="87">
          <cell r="I87"/>
          <cell r="J87"/>
        </row>
      </sheetData>
      <sheetData sheetId="15">
        <row r="7">
          <cell r="I7">
            <v>54474</v>
          </cell>
          <cell r="J7">
            <v>4518</v>
          </cell>
        </row>
        <row r="8">
          <cell r="I8">
            <v>88091</v>
          </cell>
          <cell r="J8">
            <v>4886</v>
          </cell>
        </row>
        <row r="9">
          <cell r="I9">
            <v>4917767</v>
          </cell>
          <cell r="J9">
            <v>18473</v>
          </cell>
        </row>
        <row r="10">
          <cell r="I10">
            <v>210768</v>
          </cell>
          <cell r="J10">
            <v>13880</v>
          </cell>
        </row>
        <row r="11">
          <cell r="I11">
            <v>1119964</v>
          </cell>
          <cell r="J11">
            <v>14623</v>
          </cell>
        </row>
        <row r="12">
          <cell r="I12">
            <v>13516</v>
          </cell>
          <cell r="J12">
            <v>7819</v>
          </cell>
        </row>
        <row r="13">
          <cell r="I13">
            <v>1498856</v>
          </cell>
          <cell r="J13">
            <v>130993</v>
          </cell>
        </row>
        <row r="14">
          <cell r="I14">
            <v>152719</v>
          </cell>
          <cell r="J14">
            <v>32435</v>
          </cell>
        </row>
        <row r="15">
          <cell r="I15">
            <v>10779</v>
          </cell>
          <cell r="J15">
            <v>438</v>
          </cell>
        </row>
        <row r="16">
          <cell r="I16">
            <v>8912</v>
          </cell>
          <cell r="J16">
            <v>1901</v>
          </cell>
        </row>
        <row r="17">
          <cell r="I17">
            <v>783833</v>
          </cell>
          <cell r="J17">
            <v>26700</v>
          </cell>
        </row>
        <row r="18">
          <cell r="I18">
            <v>33973</v>
          </cell>
          <cell r="J18">
            <v>2562</v>
          </cell>
        </row>
        <row r="19">
          <cell r="I19">
            <v>5138</v>
          </cell>
          <cell r="J19">
            <v>728</v>
          </cell>
        </row>
        <row r="20">
          <cell r="I20">
            <v>14316</v>
          </cell>
          <cell r="J20">
            <v>1663</v>
          </cell>
        </row>
        <row r="21">
          <cell r="I21">
            <v>35670</v>
          </cell>
          <cell r="J21">
            <v>3519</v>
          </cell>
        </row>
        <row r="22">
          <cell r="I22">
            <v>20366</v>
          </cell>
          <cell r="J22">
            <v>3630</v>
          </cell>
        </row>
        <row r="23">
          <cell r="I23">
            <v>24608</v>
          </cell>
          <cell r="J23">
            <v>4220</v>
          </cell>
        </row>
        <row r="24">
          <cell r="I24">
            <v>423780</v>
          </cell>
          <cell r="J24">
            <v>11830</v>
          </cell>
        </row>
        <row r="25">
          <cell r="I25">
            <v>3974661</v>
          </cell>
          <cell r="J25">
            <v>185932</v>
          </cell>
        </row>
        <row r="26">
          <cell r="I26">
            <v>364055</v>
          </cell>
          <cell r="J26">
            <v>1634</v>
          </cell>
        </row>
        <row r="27">
          <cell r="I27">
            <v>3151679</v>
          </cell>
          <cell r="J27">
            <v>273131</v>
          </cell>
        </row>
        <row r="28">
          <cell r="I28">
            <v>20675</v>
          </cell>
          <cell r="J28">
            <v>3237</v>
          </cell>
        </row>
        <row r="29">
          <cell r="I29">
            <v>1327086</v>
          </cell>
          <cell r="J29">
            <v>182363</v>
          </cell>
        </row>
        <row r="30">
          <cell r="I30">
            <v>235819</v>
          </cell>
          <cell r="J30">
            <v>8132</v>
          </cell>
        </row>
        <row r="31">
          <cell r="I31">
            <v>70826</v>
          </cell>
          <cell r="J31">
            <v>7390</v>
          </cell>
        </row>
        <row r="32">
          <cell r="I32">
            <v>264397</v>
          </cell>
          <cell r="J32">
            <v>22922</v>
          </cell>
        </row>
        <row r="33">
          <cell r="I33">
            <v>174460</v>
          </cell>
          <cell r="J33">
            <v>1865</v>
          </cell>
        </row>
        <row r="34">
          <cell r="I34">
            <v>50010</v>
          </cell>
          <cell r="J34">
            <v>7020</v>
          </cell>
        </row>
        <row r="35">
          <cell r="I35">
            <v>1922625</v>
          </cell>
          <cell r="J35">
            <v>28622</v>
          </cell>
        </row>
        <row r="36">
          <cell r="I36">
            <v>113027</v>
          </cell>
          <cell r="J36">
            <v>6592</v>
          </cell>
        </row>
        <row r="37">
          <cell r="I37">
            <v>337107</v>
          </cell>
          <cell r="J37">
            <v>7082</v>
          </cell>
        </row>
        <row r="38">
          <cell r="I38">
            <v>27670</v>
          </cell>
          <cell r="J38">
            <v>2343</v>
          </cell>
        </row>
        <row r="39">
          <cell r="I39">
            <v>7066</v>
          </cell>
          <cell r="J39">
            <v>449</v>
          </cell>
        </row>
        <row r="40">
          <cell r="I40">
            <v>1177262</v>
          </cell>
          <cell r="J40">
            <v>269555</v>
          </cell>
        </row>
        <row r="41">
          <cell r="I41">
            <v>101053</v>
          </cell>
          <cell r="J41">
            <v>12771</v>
          </cell>
        </row>
        <row r="42">
          <cell r="I42">
            <v>631352</v>
          </cell>
          <cell r="J42">
            <v>2838</v>
          </cell>
        </row>
        <row r="43">
          <cell r="I43">
            <v>287669</v>
          </cell>
          <cell r="J43">
            <v>11829</v>
          </cell>
        </row>
        <row r="44">
          <cell r="I44">
            <v>262239</v>
          </cell>
          <cell r="J44">
            <v>11222</v>
          </cell>
        </row>
        <row r="45">
          <cell r="I45">
            <v>350068</v>
          </cell>
          <cell r="J45">
            <v>71950</v>
          </cell>
        </row>
        <row r="46">
          <cell r="I46">
            <v>29934</v>
          </cell>
          <cell r="J46">
            <v>3640</v>
          </cell>
        </row>
        <row r="47">
          <cell r="I47">
            <v>679423</v>
          </cell>
          <cell r="J47">
            <v>25620</v>
          </cell>
        </row>
        <row r="48">
          <cell r="I48">
            <v>8911</v>
          </cell>
          <cell r="J48">
            <v>962</v>
          </cell>
        </row>
        <row r="49">
          <cell r="I49">
            <v>15048</v>
          </cell>
          <cell r="J49">
            <v>2900</v>
          </cell>
        </row>
        <row r="50">
          <cell r="I50">
            <v>31921</v>
          </cell>
          <cell r="J50">
            <v>15226</v>
          </cell>
        </row>
        <row r="51">
          <cell r="I51">
            <v>11292</v>
          </cell>
          <cell r="J51">
            <v>1646</v>
          </cell>
        </row>
        <row r="52">
          <cell r="I52">
            <v>4459644</v>
          </cell>
          <cell r="J52">
            <v>73641</v>
          </cell>
        </row>
        <row r="53">
          <cell r="I53">
            <v>407929</v>
          </cell>
          <cell r="J53">
            <v>20132</v>
          </cell>
        </row>
        <row r="54">
          <cell r="I54">
            <v>17846</v>
          </cell>
          <cell r="J54">
            <v>1236</v>
          </cell>
        </row>
        <row r="55">
          <cell r="I55">
            <v>158559</v>
          </cell>
          <cell r="J55">
            <v>2443</v>
          </cell>
        </row>
        <row r="56">
          <cell r="I56">
            <v>193534</v>
          </cell>
          <cell r="J56">
            <v>1128</v>
          </cell>
        </row>
        <row r="57">
          <cell r="I57">
            <v>667</v>
          </cell>
          <cell r="J57">
            <v>151</v>
          </cell>
        </row>
        <row r="58">
          <cell r="I58">
            <v>60241</v>
          </cell>
          <cell r="J58">
            <v>12629</v>
          </cell>
        </row>
        <row r="59">
          <cell r="I59">
            <v>22141</v>
          </cell>
          <cell r="J59">
            <v>1229</v>
          </cell>
        </row>
        <row r="60">
          <cell r="I60">
            <v>699645</v>
          </cell>
          <cell r="J60">
            <v>1763</v>
          </cell>
        </row>
        <row r="61">
          <cell r="I61">
            <v>9806</v>
          </cell>
          <cell r="J61">
            <v>693</v>
          </cell>
        </row>
        <row r="62">
          <cell r="I62">
            <v>307542</v>
          </cell>
          <cell r="J62">
            <v>16724</v>
          </cell>
        </row>
        <row r="63">
          <cell r="I63">
            <v>22664</v>
          </cell>
          <cell r="J63">
            <v>1351</v>
          </cell>
        </row>
        <row r="64">
          <cell r="I64">
            <v>8333</v>
          </cell>
          <cell r="J64">
            <v>1322</v>
          </cell>
        </row>
        <row r="65">
          <cell r="I65">
            <v>20324</v>
          </cell>
          <cell r="J65">
            <v>1582</v>
          </cell>
        </row>
        <row r="66">
          <cell r="I66">
            <v>52395</v>
          </cell>
          <cell r="J66">
            <v>7000</v>
          </cell>
        </row>
        <row r="67">
          <cell r="I67">
            <v>227893</v>
          </cell>
          <cell r="J67">
            <v>46856</v>
          </cell>
        </row>
        <row r="68">
          <cell r="I68">
            <v>31940</v>
          </cell>
          <cell r="J68">
            <v>4156</v>
          </cell>
        </row>
        <row r="69">
          <cell r="I69">
            <v>1993</v>
          </cell>
          <cell r="J69">
            <v>681</v>
          </cell>
        </row>
        <row r="70">
          <cell r="I70">
            <v>264135</v>
          </cell>
          <cell r="J70">
            <v>1727</v>
          </cell>
        </row>
        <row r="71">
          <cell r="I71">
            <v>801789</v>
          </cell>
          <cell r="J71">
            <v>4467</v>
          </cell>
        </row>
        <row r="72">
          <cell r="I72">
            <v>1187410</v>
          </cell>
          <cell r="J72">
            <v>91056</v>
          </cell>
        </row>
        <row r="73">
          <cell r="I73">
            <v>1829</v>
          </cell>
          <cell r="J73">
            <v>1479</v>
          </cell>
        </row>
        <row r="74">
          <cell r="I74">
            <v>2802</v>
          </cell>
          <cell r="J74">
            <v>917</v>
          </cell>
        </row>
        <row r="75">
          <cell r="I75">
            <v>3102</v>
          </cell>
          <cell r="J75">
            <v>682</v>
          </cell>
        </row>
        <row r="76">
          <cell r="I76">
            <v>32203</v>
          </cell>
          <cell r="J76">
            <v>2835</v>
          </cell>
        </row>
        <row r="77">
          <cell r="I77">
            <v>5807</v>
          </cell>
          <cell r="J77">
            <v>685</v>
          </cell>
        </row>
        <row r="78">
          <cell r="I78">
            <v>4571</v>
          </cell>
          <cell r="J78">
            <v>926</v>
          </cell>
        </row>
        <row r="79">
          <cell r="I79">
            <v>415</v>
          </cell>
          <cell r="J79">
            <v>56</v>
          </cell>
        </row>
        <row r="80">
          <cell r="I80">
            <v>6141</v>
          </cell>
          <cell r="J80">
            <v>821</v>
          </cell>
        </row>
        <row r="81">
          <cell r="I81">
            <v>19599</v>
          </cell>
          <cell r="J81">
            <v>19257</v>
          </cell>
        </row>
        <row r="82">
          <cell r="I82">
            <v>503570</v>
          </cell>
          <cell r="J82">
            <v>80711</v>
          </cell>
        </row>
        <row r="83">
          <cell r="I83">
            <v>624</v>
          </cell>
          <cell r="J83">
            <v>160</v>
          </cell>
        </row>
        <row r="84">
          <cell r="I84">
            <v>10621</v>
          </cell>
          <cell r="J84">
            <v>3051</v>
          </cell>
        </row>
        <row r="85">
          <cell r="I85">
            <v>3958</v>
          </cell>
          <cell r="J85">
            <v>391</v>
          </cell>
        </row>
        <row r="86">
          <cell r="I86">
            <v>138335</v>
          </cell>
          <cell r="J86">
            <v>27583</v>
          </cell>
        </row>
      </sheetData>
      <sheetData sheetId="16">
        <row r="7">
          <cell r="I7">
            <v>60337</v>
          </cell>
          <cell r="J7">
            <v>4881</v>
          </cell>
        </row>
        <row r="8">
          <cell r="I8">
            <v>93976</v>
          </cell>
          <cell r="J8">
            <v>5200</v>
          </cell>
        </row>
        <row r="9">
          <cell r="I9">
            <v>5643168</v>
          </cell>
          <cell r="J9">
            <v>20091</v>
          </cell>
        </row>
        <row r="10">
          <cell r="I10">
            <v>232650</v>
          </cell>
          <cell r="J10">
            <v>15636</v>
          </cell>
        </row>
        <row r="11">
          <cell r="I11">
            <v>1218726</v>
          </cell>
          <cell r="J11">
            <v>16089</v>
          </cell>
        </row>
        <row r="12">
          <cell r="I12">
            <v>14936</v>
          </cell>
          <cell r="J12">
            <v>8198</v>
          </cell>
        </row>
        <row r="13">
          <cell r="I13">
            <v>1628390</v>
          </cell>
          <cell r="J13">
            <v>139958</v>
          </cell>
        </row>
        <row r="14">
          <cell r="I14">
            <v>168777</v>
          </cell>
          <cell r="J14">
            <v>35238</v>
          </cell>
        </row>
        <row r="15">
          <cell r="I15">
            <v>11616</v>
          </cell>
          <cell r="J15">
            <v>463</v>
          </cell>
        </row>
        <row r="16">
          <cell r="I16">
            <v>9716</v>
          </cell>
          <cell r="J16">
            <v>1980</v>
          </cell>
        </row>
        <row r="17">
          <cell r="I17">
            <v>854354</v>
          </cell>
          <cell r="J17">
            <v>28565</v>
          </cell>
        </row>
        <row r="18">
          <cell r="I18">
            <v>38057</v>
          </cell>
          <cell r="J18">
            <v>2861</v>
          </cell>
        </row>
        <row r="19">
          <cell r="I19">
            <v>5539</v>
          </cell>
          <cell r="J19">
            <v>801</v>
          </cell>
        </row>
        <row r="20">
          <cell r="I20">
            <v>15376</v>
          </cell>
          <cell r="J20">
            <v>1778</v>
          </cell>
        </row>
        <row r="21">
          <cell r="I21">
            <v>38782</v>
          </cell>
          <cell r="J21">
            <v>3829</v>
          </cell>
        </row>
        <row r="22">
          <cell r="I22">
            <v>21713</v>
          </cell>
          <cell r="J22">
            <v>3902</v>
          </cell>
        </row>
        <row r="23">
          <cell r="I23">
            <v>27368</v>
          </cell>
          <cell r="J23">
            <v>4616</v>
          </cell>
        </row>
        <row r="24">
          <cell r="I24">
            <v>608790</v>
          </cell>
          <cell r="J24">
            <v>13118</v>
          </cell>
        </row>
        <row r="25">
          <cell r="I25">
            <v>4207355</v>
          </cell>
          <cell r="J25">
            <v>214768</v>
          </cell>
        </row>
        <row r="26">
          <cell r="I26">
            <v>405397</v>
          </cell>
          <cell r="J26">
            <v>1825</v>
          </cell>
        </row>
        <row r="27">
          <cell r="I27">
            <v>3327315</v>
          </cell>
          <cell r="J27">
            <v>292657</v>
          </cell>
        </row>
        <row r="28">
          <cell r="I28">
            <v>23805</v>
          </cell>
          <cell r="J28">
            <v>3623</v>
          </cell>
        </row>
        <row r="29">
          <cell r="I29">
            <v>1449761</v>
          </cell>
          <cell r="J29">
            <v>197257</v>
          </cell>
        </row>
        <row r="30">
          <cell r="I30">
            <v>251216</v>
          </cell>
          <cell r="J30">
            <v>8725</v>
          </cell>
        </row>
        <row r="31">
          <cell r="I31">
            <v>77295</v>
          </cell>
          <cell r="J31">
            <v>8012</v>
          </cell>
        </row>
        <row r="32">
          <cell r="I32">
            <v>288185</v>
          </cell>
          <cell r="J32">
            <v>25466</v>
          </cell>
        </row>
        <row r="33">
          <cell r="I33">
            <v>190115</v>
          </cell>
          <cell r="J33">
            <v>2049</v>
          </cell>
        </row>
        <row r="34">
          <cell r="I34">
            <v>55273</v>
          </cell>
          <cell r="J34">
            <v>7699</v>
          </cell>
        </row>
        <row r="35">
          <cell r="I35">
            <v>2153611</v>
          </cell>
          <cell r="J35">
            <v>34809</v>
          </cell>
        </row>
        <row r="36">
          <cell r="I36">
            <v>121530</v>
          </cell>
          <cell r="J36">
            <v>7173</v>
          </cell>
        </row>
        <row r="37">
          <cell r="I37">
            <v>361523</v>
          </cell>
          <cell r="J37">
            <v>7704</v>
          </cell>
        </row>
        <row r="38">
          <cell r="I38">
            <v>30401</v>
          </cell>
          <cell r="J38">
            <v>2537</v>
          </cell>
        </row>
        <row r="39">
          <cell r="I39">
            <v>7878</v>
          </cell>
          <cell r="J39">
            <v>487</v>
          </cell>
        </row>
        <row r="40">
          <cell r="I40">
            <v>1229020</v>
          </cell>
          <cell r="J40">
            <v>290603</v>
          </cell>
        </row>
        <row r="41">
          <cell r="I41">
            <v>118078</v>
          </cell>
          <cell r="J41">
            <v>15359</v>
          </cell>
        </row>
        <row r="42">
          <cell r="I42">
            <v>697013</v>
          </cell>
          <cell r="J42">
            <v>3241</v>
          </cell>
        </row>
        <row r="43">
          <cell r="I43">
            <v>320745</v>
          </cell>
          <cell r="J43">
            <v>13377</v>
          </cell>
        </row>
        <row r="44">
          <cell r="I44">
            <v>280981</v>
          </cell>
          <cell r="J44">
            <v>12379</v>
          </cell>
        </row>
        <row r="45">
          <cell r="I45">
            <v>381016</v>
          </cell>
          <cell r="J45">
            <v>81542</v>
          </cell>
        </row>
        <row r="46">
          <cell r="I46">
            <v>32323</v>
          </cell>
          <cell r="J46">
            <v>3900</v>
          </cell>
        </row>
        <row r="47">
          <cell r="I47">
            <v>752021</v>
          </cell>
          <cell r="J47">
            <v>28850</v>
          </cell>
        </row>
        <row r="48">
          <cell r="I48">
            <v>10246</v>
          </cell>
          <cell r="J48">
            <v>1044</v>
          </cell>
        </row>
        <row r="49">
          <cell r="I49">
            <v>16927</v>
          </cell>
          <cell r="J49">
            <v>3334</v>
          </cell>
        </row>
        <row r="50">
          <cell r="I50">
            <v>34623</v>
          </cell>
          <cell r="J50">
            <v>16447</v>
          </cell>
        </row>
        <row r="51">
          <cell r="I51">
            <v>12575</v>
          </cell>
          <cell r="J51">
            <v>1858</v>
          </cell>
        </row>
        <row r="52">
          <cell r="I52">
            <v>4736732</v>
          </cell>
          <cell r="J52">
            <v>75408</v>
          </cell>
        </row>
        <row r="53">
          <cell r="I53">
            <v>452818</v>
          </cell>
          <cell r="J53">
            <v>23548</v>
          </cell>
        </row>
        <row r="54">
          <cell r="I54">
            <v>19811</v>
          </cell>
          <cell r="J54">
            <v>1359</v>
          </cell>
        </row>
        <row r="55">
          <cell r="I55">
            <v>177734</v>
          </cell>
          <cell r="J55">
            <v>2677</v>
          </cell>
        </row>
        <row r="56">
          <cell r="I56">
            <v>208228</v>
          </cell>
          <cell r="J56">
            <v>1283</v>
          </cell>
        </row>
        <row r="57">
          <cell r="I57">
            <v>721</v>
          </cell>
          <cell r="J57">
            <v>157</v>
          </cell>
        </row>
        <row r="58">
          <cell r="I58">
            <v>64891</v>
          </cell>
          <cell r="J58">
            <v>13688</v>
          </cell>
        </row>
        <row r="59">
          <cell r="I59">
            <v>23237</v>
          </cell>
          <cell r="J59">
            <v>1352</v>
          </cell>
        </row>
        <row r="60">
          <cell r="I60">
            <v>759465</v>
          </cell>
          <cell r="J60">
            <v>1829</v>
          </cell>
        </row>
        <row r="61">
          <cell r="I61">
            <v>10887</v>
          </cell>
          <cell r="J61">
            <v>770</v>
          </cell>
        </row>
        <row r="62">
          <cell r="I62">
            <v>344711</v>
          </cell>
          <cell r="J62">
            <v>18416</v>
          </cell>
        </row>
        <row r="63">
          <cell r="I63">
            <v>24406</v>
          </cell>
          <cell r="J63">
            <v>1388</v>
          </cell>
        </row>
        <row r="64">
          <cell r="I64">
            <v>9012</v>
          </cell>
          <cell r="J64">
            <v>1450</v>
          </cell>
        </row>
        <row r="65">
          <cell r="I65">
            <v>21773</v>
          </cell>
          <cell r="J65">
            <v>1632</v>
          </cell>
        </row>
        <row r="66">
          <cell r="I66">
            <v>58524</v>
          </cell>
          <cell r="J66">
            <v>8042</v>
          </cell>
        </row>
        <row r="67">
          <cell r="I67">
            <v>255528</v>
          </cell>
          <cell r="J67">
            <v>54747</v>
          </cell>
        </row>
        <row r="68">
          <cell r="I68">
            <v>35394</v>
          </cell>
          <cell r="J68">
            <v>4594</v>
          </cell>
        </row>
        <row r="69">
          <cell r="I69">
            <v>2303</v>
          </cell>
          <cell r="J69">
            <v>767</v>
          </cell>
        </row>
        <row r="70">
          <cell r="I70">
            <v>297181</v>
          </cell>
          <cell r="J70">
            <v>1983</v>
          </cell>
        </row>
        <row r="71">
          <cell r="I71">
            <v>904530</v>
          </cell>
          <cell r="J71">
            <v>5048</v>
          </cell>
        </row>
        <row r="72">
          <cell r="I72">
            <v>1318425</v>
          </cell>
          <cell r="J72">
            <v>102329</v>
          </cell>
        </row>
        <row r="73">
          <cell r="I73">
            <v>2042</v>
          </cell>
          <cell r="J73">
            <v>1622</v>
          </cell>
        </row>
        <row r="74">
          <cell r="I74">
            <v>3183</v>
          </cell>
          <cell r="J74">
            <v>994</v>
          </cell>
        </row>
        <row r="75">
          <cell r="I75">
            <v>3495</v>
          </cell>
          <cell r="J75">
            <v>746</v>
          </cell>
        </row>
        <row r="76">
          <cell r="I76">
            <v>45566</v>
          </cell>
          <cell r="J76">
            <v>3420</v>
          </cell>
        </row>
        <row r="77">
          <cell r="I77">
            <v>6954</v>
          </cell>
          <cell r="J77">
            <v>825</v>
          </cell>
        </row>
        <row r="78">
          <cell r="I78">
            <v>5532</v>
          </cell>
          <cell r="J78">
            <v>1083</v>
          </cell>
        </row>
        <row r="79">
          <cell r="I79">
            <v>508</v>
          </cell>
          <cell r="J79">
            <v>74</v>
          </cell>
        </row>
        <row r="80">
          <cell r="I80">
            <v>7383</v>
          </cell>
          <cell r="J80">
            <v>1009</v>
          </cell>
        </row>
        <row r="81">
          <cell r="I81">
            <v>22095</v>
          </cell>
          <cell r="J81">
            <v>21971</v>
          </cell>
        </row>
        <row r="82">
          <cell r="I82">
            <v>574688</v>
          </cell>
          <cell r="J82">
            <v>92191</v>
          </cell>
        </row>
        <row r="83">
          <cell r="I83">
            <v>765</v>
          </cell>
          <cell r="J83">
            <v>197</v>
          </cell>
        </row>
        <row r="84">
          <cell r="I84">
            <v>12256</v>
          </cell>
          <cell r="J84">
            <v>3464</v>
          </cell>
        </row>
        <row r="85">
          <cell r="I85">
            <v>4483</v>
          </cell>
          <cell r="J85">
            <v>457</v>
          </cell>
        </row>
        <row r="86">
          <cell r="I86">
            <v>180102</v>
          </cell>
          <cell r="J86">
            <v>34073</v>
          </cell>
        </row>
        <row r="87">
          <cell r="I87">
            <v>1068</v>
          </cell>
          <cell r="J87">
            <v>161</v>
          </cell>
        </row>
        <row r="88">
          <cell r="I88">
            <v>1612</v>
          </cell>
          <cell r="J88">
            <v>390</v>
          </cell>
        </row>
        <row r="89">
          <cell r="I89">
            <v>868</v>
          </cell>
          <cell r="J89">
            <v>99</v>
          </cell>
        </row>
        <row r="90">
          <cell r="I90">
            <v>752</v>
          </cell>
          <cell r="J90">
            <v>149</v>
          </cell>
        </row>
        <row r="91">
          <cell r="I91">
            <v>3424</v>
          </cell>
          <cell r="J91">
            <v>426</v>
          </cell>
        </row>
      </sheetData>
      <sheetData sheetId="17"/>
      <sheetData sheetId="18" refreshError="1"/>
      <sheetData sheetId="19"/>
      <sheetData sheetId="20"/>
      <sheetData sheetId="21">
        <row r="7">
          <cell r="AK7">
            <v>21939</v>
          </cell>
        </row>
        <row r="8">
          <cell r="AK8">
            <v>45245</v>
          </cell>
        </row>
        <row r="9">
          <cell r="AK9">
            <v>385997</v>
          </cell>
        </row>
        <row r="10">
          <cell r="AK10">
            <v>83497</v>
          </cell>
        </row>
        <row r="11">
          <cell r="AK11">
            <v>431038</v>
          </cell>
        </row>
        <row r="12">
          <cell r="AK12">
            <v>6463</v>
          </cell>
        </row>
        <row r="13">
          <cell r="AK13">
            <v>734057</v>
          </cell>
        </row>
        <row r="14">
          <cell r="AK14">
            <v>59995</v>
          </cell>
        </row>
        <row r="15">
          <cell r="AK15">
            <v>4850</v>
          </cell>
        </row>
        <row r="16">
          <cell r="AK16">
            <v>3742</v>
          </cell>
        </row>
        <row r="17">
          <cell r="AK17">
            <v>324045</v>
          </cell>
        </row>
        <row r="18">
          <cell r="AK18">
            <v>12843</v>
          </cell>
        </row>
        <row r="19">
          <cell r="AK19">
            <v>2331</v>
          </cell>
        </row>
        <row r="20">
          <cell r="AK20">
            <v>6872</v>
          </cell>
        </row>
        <row r="21">
          <cell r="AK21">
            <v>17002</v>
          </cell>
        </row>
        <row r="22">
          <cell r="AK22">
            <v>10837</v>
          </cell>
        </row>
        <row r="23">
          <cell r="AK23">
            <v>9793</v>
          </cell>
        </row>
        <row r="24">
          <cell r="AI24" t="str">
            <v>ND</v>
          </cell>
          <cell r="AK24" t="str">
            <v>ND</v>
          </cell>
          <cell r="AM24" t="str">
            <v>ND</v>
          </cell>
        </row>
        <row r="25">
          <cell r="AK25">
            <v>2086148</v>
          </cell>
        </row>
        <row r="26">
          <cell r="AK26">
            <v>149330</v>
          </cell>
        </row>
        <row r="27">
          <cell r="AK27">
            <v>2022837</v>
          </cell>
        </row>
        <row r="28">
          <cell r="AK28">
            <v>5418</v>
          </cell>
        </row>
        <row r="29">
          <cell r="AK29">
            <v>506487</v>
          </cell>
        </row>
        <row r="30">
          <cell r="AK30">
            <v>131864</v>
          </cell>
        </row>
        <row r="31">
          <cell r="AK31">
            <v>27336</v>
          </cell>
        </row>
        <row r="32">
          <cell r="AK32">
            <v>101319</v>
          </cell>
        </row>
        <row r="33">
          <cell r="AK33">
            <v>69461</v>
          </cell>
        </row>
        <row r="34">
          <cell r="AK34">
            <v>19869</v>
          </cell>
        </row>
        <row r="35">
          <cell r="AK35">
            <v>642850</v>
          </cell>
        </row>
        <row r="36">
          <cell r="AK36">
            <v>49093</v>
          </cell>
        </row>
        <row r="37">
          <cell r="AK37">
            <v>119040</v>
          </cell>
        </row>
        <row r="38">
          <cell r="AK38">
            <v>10264</v>
          </cell>
        </row>
        <row r="39">
          <cell r="AK39">
            <v>2813</v>
          </cell>
        </row>
        <row r="40">
          <cell r="AK40">
            <v>730295</v>
          </cell>
        </row>
        <row r="41">
          <cell r="AK41">
            <v>22928</v>
          </cell>
        </row>
        <row r="42">
          <cell r="AK42">
            <v>227328</v>
          </cell>
        </row>
        <row r="43">
          <cell r="AK43">
            <v>86593</v>
          </cell>
        </row>
        <row r="44">
          <cell r="AK44">
            <v>136042</v>
          </cell>
        </row>
        <row r="45">
          <cell r="AK45">
            <v>150565</v>
          </cell>
        </row>
        <row r="46">
          <cell r="AK46">
            <v>13949</v>
          </cell>
        </row>
        <row r="47">
          <cell r="AK47">
            <v>212629</v>
          </cell>
        </row>
        <row r="48">
          <cell r="AK48">
            <v>3220</v>
          </cell>
        </row>
        <row r="49">
          <cell r="AK49">
            <v>4473</v>
          </cell>
        </row>
        <row r="50">
          <cell r="AK50">
            <v>12154</v>
          </cell>
        </row>
        <row r="51">
          <cell r="AK51">
            <v>3773</v>
          </cell>
        </row>
        <row r="52">
          <cell r="AK52">
            <v>2061059</v>
          </cell>
        </row>
        <row r="53">
          <cell r="AK53">
            <v>116717</v>
          </cell>
        </row>
        <row r="54">
          <cell r="AK54">
            <v>6220</v>
          </cell>
        </row>
        <row r="55">
          <cell r="AK55">
            <v>44720</v>
          </cell>
        </row>
        <row r="56">
          <cell r="AK56">
            <v>72180</v>
          </cell>
        </row>
        <row r="57">
          <cell r="AK57">
            <v>451</v>
          </cell>
        </row>
        <row r="58">
          <cell r="AK58">
            <v>31149</v>
          </cell>
        </row>
        <row r="59">
          <cell r="AK59">
            <v>8411</v>
          </cell>
        </row>
        <row r="60">
          <cell r="AK60">
            <v>271904</v>
          </cell>
        </row>
        <row r="61">
          <cell r="AK61">
            <v>3545</v>
          </cell>
        </row>
        <row r="62">
          <cell r="AK62">
            <v>95463</v>
          </cell>
        </row>
        <row r="63">
          <cell r="AK63">
            <v>2277</v>
          </cell>
        </row>
        <row r="64">
          <cell r="AK64">
            <v>766</v>
          </cell>
        </row>
        <row r="65">
          <cell r="AK65">
            <v>2025</v>
          </cell>
        </row>
        <row r="66">
          <cell r="AK66">
            <v>7992</v>
          </cell>
        </row>
        <row r="67">
          <cell r="AK67">
            <v>32016</v>
          </cell>
        </row>
        <row r="68">
          <cell r="AK68">
            <v>5432</v>
          </cell>
        </row>
        <row r="69">
          <cell r="AK69">
            <v>208</v>
          </cell>
        </row>
        <row r="70">
          <cell r="AK70">
            <v>18826</v>
          </cell>
        </row>
        <row r="71">
          <cell r="AK71">
            <v>81921</v>
          </cell>
        </row>
        <row r="72">
          <cell r="AK72">
            <v>166218</v>
          </cell>
        </row>
        <row r="73">
          <cell r="AK73">
            <v>484</v>
          </cell>
        </row>
        <row r="74">
          <cell r="AK74">
            <v>441</v>
          </cell>
        </row>
        <row r="75">
          <cell r="AK75">
            <v>726</v>
          </cell>
        </row>
        <row r="92">
          <cell r="AK92"/>
        </row>
      </sheetData>
      <sheetData sheetId="22"/>
      <sheetData sheetId="23"/>
      <sheetData sheetId="24">
        <row r="40">
          <cell r="F40" t="str">
            <v>FONASA</v>
          </cell>
        </row>
      </sheetData>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Notas"/>
      <sheetName val="Año 2005"/>
      <sheetName val="Año 2006"/>
      <sheetName val="Año 2007"/>
      <sheetName val="Año 2008"/>
      <sheetName val="Año 2009"/>
      <sheetName val="Año 2010"/>
      <sheetName val="Año 2011"/>
      <sheetName val="Año 2012"/>
      <sheetName val="Año 2013"/>
      <sheetName val="Año 2014"/>
      <sheetName val="Año 2015"/>
      <sheetName val="Año 2016"/>
      <sheetName val="Año 2017"/>
      <sheetName val="Año 2018"/>
      <sheetName val="Año 2019"/>
      <sheetName val="Casos PS y Region"/>
      <sheetName val="Gráfico Barra Por Año"/>
      <sheetName val="Año 2020"/>
      <sheetName val="Año 2021"/>
      <sheetName val="Año 2022"/>
      <sheetName val="TODOS LOS AÑOS"/>
      <sheetName val="Tasas de Uso"/>
      <sheetName val="CASOS"/>
      <sheetName val="Gráfico Casos por Año GES"/>
      <sheetName val="Gráfico Casos por Año Calendari"/>
      <sheetName val="Gráficos Casos Acumulados"/>
      <sheetName val="Gráfico Tipo Atención"/>
      <sheetName val="GrafPorGrupdeDS"/>
      <sheetName val="PorGrpPrSal"/>
      <sheetName val="CasosSexo"/>
      <sheetName val="ProbSalModAmbFre"/>
      <sheetName val="ProbSalModHosFre"/>
      <sheetName val="ProbSalModMixFre"/>
      <sheetName val="POBOB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sheetData sheetId="22"/>
      <sheetData sheetId="23"/>
      <sheetData sheetId="24"/>
      <sheetData sheetId="25">
        <row r="40">
          <cell r="F40" t="str">
            <v>FONASA</v>
          </cell>
          <cell r="G40" t="str">
            <v>ISAPRE</v>
          </cell>
        </row>
        <row r="41">
          <cell r="D41" t="str">
            <v>Decreto Supremo N° 170</v>
          </cell>
          <cell r="E41" t="str">
            <v>Año 1 (05-06)</v>
          </cell>
          <cell r="F41">
            <v>1938014</v>
          </cell>
          <cell r="G41">
            <v>83835</v>
          </cell>
        </row>
        <row r="42">
          <cell r="D42" t="str">
            <v>Decreto Supremo N° 228</v>
          </cell>
          <cell r="E42" t="str">
            <v>Año 2 (06-07)</v>
          </cell>
          <cell r="F42">
            <v>1438425</v>
          </cell>
          <cell r="G42">
            <v>97042</v>
          </cell>
        </row>
        <row r="43">
          <cell r="D43" t="str">
            <v>Decreto Supremo N° 44</v>
          </cell>
          <cell r="E43" t="str">
            <v>Año 3 (07-08)</v>
          </cell>
          <cell r="F43">
            <v>2043165</v>
          </cell>
          <cell r="G43">
            <v>97634</v>
          </cell>
        </row>
        <row r="44">
          <cell r="E44" t="str">
            <v>Año 4 (08-09)</v>
          </cell>
          <cell r="F44">
            <v>2161944</v>
          </cell>
          <cell r="G44">
            <v>131760</v>
          </cell>
        </row>
        <row r="45">
          <cell r="E45" t="str">
            <v>Año 5 (09-10)</v>
          </cell>
          <cell r="F45">
            <v>1948491</v>
          </cell>
          <cell r="G45">
            <v>112750</v>
          </cell>
        </row>
        <row r="46">
          <cell r="D46" t="str">
            <v>Decreto Supremo N° 1</v>
          </cell>
          <cell r="E46" t="str">
            <v>Año 6 (10-11)</v>
          </cell>
          <cell r="F46">
            <v>2520680</v>
          </cell>
          <cell r="G46">
            <v>132837</v>
          </cell>
        </row>
        <row r="47">
          <cell r="E47" t="str">
            <v>Año 7 (11-12)</v>
          </cell>
          <cell r="F47">
            <v>2744849</v>
          </cell>
          <cell r="G47">
            <v>126566</v>
          </cell>
        </row>
        <row r="48">
          <cell r="E48" t="str">
            <v>Año 8 (12-13)</v>
          </cell>
          <cell r="F48">
            <v>2809736</v>
          </cell>
          <cell r="G48">
            <v>111927</v>
          </cell>
        </row>
        <row r="49">
          <cell r="D49" t="str">
            <v>Decreto Supremo N° 4</v>
          </cell>
          <cell r="E49" t="str">
            <v>Año 9 (13-14)</v>
          </cell>
          <cell r="F49">
            <v>3093947</v>
          </cell>
          <cell r="G49">
            <v>162713</v>
          </cell>
        </row>
        <row r="50">
          <cell r="E50" t="str">
            <v>Año 10 (14-15)</v>
          </cell>
          <cell r="F50">
            <v>3060596</v>
          </cell>
          <cell r="G50">
            <v>185252</v>
          </cell>
        </row>
        <row r="51">
          <cell r="E51" t="str">
            <v>Año 11 (15-16)</v>
          </cell>
          <cell r="F51">
            <v>3091912</v>
          </cell>
          <cell r="G51">
            <v>188235</v>
          </cell>
        </row>
        <row r="52">
          <cell r="D52" t="str">
            <v>Decreto Supremo N° 3</v>
          </cell>
          <cell r="E52" t="str">
            <v>Año 12 (16-17)</v>
          </cell>
          <cell r="F52">
            <v>2978278</v>
          </cell>
          <cell r="G52">
            <v>184347</v>
          </cell>
        </row>
        <row r="53">
          <cell r="E53" t="str">
            <v>Año 13 (17-18)</v>
          </cell>
          <cell r="F53">
            <v>3258121</v>
          </cell>
          <cell r="G53">
            <v>171240</v>
          </cell>
        </row>
        <row r="54">
          <cell r="E54" t="str">
            <v>Año 14 (18-19)</v>
          </cell>
          <cell r="F54">
            <v>3401345</v>
          </cell>
          <cell r="G54">
            <v>195506</v>
          </cell>
        </row>
        <row r="55">
          <cell r="E55" t="str">
            <v>Año 15 (20-21)</v>
          </cell>
          <cell r="F55">
            <v>2709354</v>
          </cell>
          <cell r="G55">
            <v>167414</v>
          </cell>
        </row>
        <row r="56">
          <cell r="D56" t="str">
            <v>Decreto Supremo N° 22</v>
          </cell>
          <cell r="E56" t="str">
            <v>Año 16 (21-22)</v>
          </cell>
          <cell r="F56">
            <v>2140662</v>
          </cell>
          <cell r="G56">
            <v>131332</v>
          </cell>
        </row>
        <row r="57">
          <cell r="E57" t="str">
            <v>Año 17 (22-23)</v>
          </cell>
          <cell r="F57">
            <v>3086785</v>
          </cell>
          <cell r="G57">
            <v>215843</v>
          </cell>
        </row>
      </sheetData>
      <sheetData sheetId="26"/>
      <sheetData sheetId="27"/>
      <sheetData sheetId="28">
        <row r="5">
          <cell r="R5" t="str">
            <v>Fonasa</v>
          </cell>
        </row>
      </sheetData>
      <sheetData sheetId="29">
        <row r="42">
          <cell r="D42" t="str">
            <v>a Jun 2006</v>
          </cell>
        </row>
      </sheetData>
      <sheetData sheetId="30"/>
      <sheetData sheetId="31"/>
      <sheetData sheetId="32"/>
      <sheetData sheetId="33"/>
      <sheetData sheetId="34"/>
      <sheetData sheetId="35">
        <row r="9">
          <cell r="P9" t="str">
            <v>Fonasa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Notas"/>
      <sheetName val="Año 2005"/>
      <sheetName val="Año 2006"/>
      <sheetName val="Año 2007"/>
      <sheetName val="Año 2008"/>
      <sheetName val="Año 2009"/>
      <sheetName val="Año 2010"/>
      <sheetName val="Año 2011"/>
      <sheetName val="Año 2012"/>
      <sheetName val="Año 2013"/>
      <sheetName val="Año 2014"/>
      <sheetName val="Año 2015"/>
      <sheetName val="Año 2016"/>
      <sheetName val="Año 2017"/>
      <sheetName val="Año 2018"/>
      <sheetName val="Año 2019"/>
      <sheetName val="Casos PS y Region"/>
      <sheetName val="Gráfico Barra Por Año"/>
      <sheetName val="Año 2020"/>
      <sheetName val="Año 2021"/>
      <sheetName val="Año 2022"/>
      <sheetName val="TODOS LOS AÑOS"/>
      <sheetName val="Tasas de Uso"/>
      <sheetName val="CASOS"/>
      <sheetName val="Gráfico Casos por Año GES"/>
      <sheetName val="Gráfico Casos por Año Calendari"/>
      <sheetName val="Gráficos Casos Acumulados"/>
      <sheetName val="Gráfico Tipo Atención"/>
      <sheetName val="GrafPorGrupdeDS"/>
      <sheetName val="PorGrpPrSal"/>
      <sheetName val="CasosSexo"/>
      <sheetName val="ProbSalModAmbFre"/>
      <sheetName val="ProbSalModHosFre"/>
      <sheetName val="ProbSalModMixFre"/>
      <sheetName val="POBOB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sheetData sheetId="22"/>
      <sheetData sheetId="23"/>
      <sheetData sheetId="24"/>
      <sheetData sheetId="25"/>
      <sheetData sheetId="26"/>
      <sheetData sheetId="27"/>
      <sheetData sheetId="28">
        <row r="5">
          <cell r="R5" t="str">
            <v>Fonasa</v>
          </cell>
          <cell r="S5" t="str">
            <v xml:space="preserve">Isapre </v>
          </cell>
          <cell r="T5" t="str">
            <v>Sistema</v>
          </cell>
        </row>
        <row r="10">
          <cell r="Q10" t="str">
            <v>Ambulatorio</v>
          </cell>
          <cell r="R10">
            <v>0.68987254858771696</v>
          </cell>
          <cell r="S10">
            <v>0.72875235728177978</v>
          </cell>
          <cell r="T10">
            <v>0.69193520034307254</v>
          </cell>
        </row>
        <row r="11">
          <cell r="Q11" t="str">
            <v>Hospitalario</v>
          </cell>
          <cell r="R11">
            <v>0.11349411073091842</v>
          </cell>
          <cell r="S11">
            <v>0.1092837211940856</v>
          </cell>
          <cell r="T11">
            <v>0.11327074112956012</v>
          </cell>
        </row>
        <row r="12">
          <cell r="Q12" t="str">
            <v>Mixto</v>
          </cell>
          <cell r="R12">
            <v>0.19663334068136468</v>
          </cell>
          <cell r="S12">
            <v>0.16196392152413458</v>
          </cell>
          <cell r="T12">
            <v>0.19479405852736728</v>
          </cell>
        </row>
      </sheetData>
      <sheetData sheetId="29">
        <row r="42">
          <cell r="D42" t="str">
            <v>a Jun 2006</v>
          </cell>
          <cell r="E42" t="str">
            <v>a Jun 2007</v>
          </cell>
          <cell r="F42" t="str">
            <v>a Jun 2008</v>
          </cell>
          <cell r="G42" t="str">
            <v>a Jun 2009</v>
          </cell>
          <cell r="H42" t="str">
            <v>a Jun 2010</v>
          </cell>
          <cell r="I42" t="str">
            <v>a Jun 2011</v>
          </cell>
          <cell r="J42" t="str">
            <v>a Jun 2012</v>
          </cell>
          <cell r="K42" t="str">
            <v>a Jun 2013</v>
          </cell>
          <cell r="L42" t="str">
            <v>a Jun 2014</v>
          </cell>
          <cell r="M42" t="str">
            <v>a Jun 2015</v>
          </cell>
          <cell r="N42" t="str">
            <v>a Jun 2016</v>
          </cell>
          <cell r="O42" t="str">
            <v>a Jun 2017</v>
          </cell>
          <cell r="P42" t="str">
            <v>a Jun 2018</v>
          </cell>
          <cell r="Q42" t="str">
            <v>a Jun 2019</v>
          </cell>
          <cell r="R42" t="str">
            <v>a Jun 2020</v>
          </cell>
          <cell r="S42" t="str">
            <v>a Jun 2021</v>
          </cell>
          <cell r="T42" t="str">
            <v>a Jun 2022</v>
          </cell>
        </row>
        <row r="43">
          <cell r="C43" t="str">
            <v>Problema  1 - 25</v>
          </cell>
          <cell r="D43">
            <v>1</v>
          </cell>
          <cell r="E43">
            <v>0.84646711172130895</v>
          </cell>
          <cell r="F43">
            <v>0.69090234226581948</v>
          </cell>
          <cell r="G43">
            <v>0.62283817989371382</v>
          </cell>
          <cell r="H43">
            <v>0.58810978945714043</v>
          </cell>
          <cell r="I43">
            <v>0.56195836074042349</v>
          </cell>
          <cell r="J43">
            <v>0.54924624373635089</v>
          </cell>
          <cell r="K43">
            <v>0.5425752534304018</v>
          </cell>
          <cell r="L43">
            <v>0.53648280970375728</v>
          </cell>
          <cell r="M43">
            <v>0.53416126436740696</v>
          </cell>
          <cell r="N43">
            <v>0.53311327822939503</v>
          </cell>
          <cell r="O43">
            <v>0.5320462262046336</v>
          </cell>
          <cell r="P43">
            <v>0.53220672899031429</v>
          </cell>
          <cell r="Q43">
            <v>0.53333525511989543</v>
          </cell>
          <cell r="R43">
            <v>0.53234164286155661</v>
          </cell>
          <cell r="S43">
            <v>0.52987524572781664</v>
          </cell>
          <cell r="T43">
            <v>0.53168923922421329</v>
          </cell>
        </row>
        <row r="44">
          <cell r="C44" t="str">
            <v>Problema 26 - 40</v>
          </cell>
          <cell r="E44">
            <v>0.15353288827869102</v>
          </cell>
          <cell r="F44">
            <v>0.18116482380576734</v>
          </cell>
          <cell r="G44">
            <v>0.19340590671535479</v>
          </cell>
          <cell r="H44">
            <v>0.19801881218255935</v>
          </cell>
          <cell r="I44">
            <v>0.19229270913951102</v>
          </cell>
          <cell r="J44">
            <v>0.18774314769950917</v>
          </cell>
          <cell r="K44">
            <v>0.18322152494195162</v>
          </cell>
          <cell r="L44">
            <v>0.1771465893925511</v>
          </cell>
          <cell r="M44">
            <v>0.17388971506185286</v>
          </cell>
          <cell r="N44">
            <v>0.17201056066495277</v>
          </cell>
          <cell r="O44">
            <v>0.17058349778748153</v>
          </cell>
          <cell r="P44">
            <v>0.16960537353929667</v>
          </cell>
          <cell r="Q44">
            <v>0.1688040910243721</v>
          </cell>
          <cell r="R44">
            <v>0.16813807903010344</v>
          </cell>
          <cell r="S44">
            <v>0.16718404891674579</v>
          </cell>
          <cell r="T44">
            <v>0.16665857176477905</v>
          </cell>
        </row>
        <row r="45">
          <cell r="C45" t="str">
            <v>Problema 41 - 56</v>
          </cell>
          <cell r="F45">
            <v>0.12793283392841318</v>
          </cell>
          <cell r="G45">
            <v>0.18375591339093139</v>
          </cell>
          <cell r="H45">
            <v>0.21387139836030025</v>
          </cell>
          <cell r="I45">
            <v>0.22470854832060841</v>
          </cell>
          <cell r="J45">
            <v>0.22617341914677</v>
          </cell>
          <cell r="K45">
            <v>0.22468732525011953</v>
          </cell>
          <cell r="L45">
            <v>0.21863987536492277</v>
          </cell>
          <cell r="M45">
            <v>0.21345201213191034</v>
          </cell>
          <cell r="N45">
            <v>0.20859579716084012</v>
          </cell>
          <cell r="O45">
            <v>0.20464415016281637</v>
          </cell>
          <cell r="P45">
            <v>0.20050440588105348</v>
          </cell>
          <cell r="Q45">
            <v>0.19625934209863824</v>
          </cell>
          <cell r="R45">
            <v>0.19466038372188779</v>
          </cell>
          <cell r="S45">
            <v>0.19484887050085317</v>
          </cell>
          <cell r="T45">
            <v>0.19120336566626822</v>
          </cell>
        </row>
        <row r="46">
          <cell r="C46" t="str">
            <v>Problema 57 - 69</v>
          </cell>
          <cell r="I46">
            <v>2.1040381799457067E-2</v>
          </cell>
          <cell r="J46">
            <v>3.6837189417369902E-2</v>
          </cell>
          <cell r="K46">
            <v>4.9515896377527041E-2</v>
          </cell>
          <cell r="L46">
            <v>5.7895374285580989E-2</v>
          </cell>
          <cell r="M46">
            <v>6.4266399671100455E-2</v>
          </cell>
          <cell r="N46">
            <v>6.8769347341147175E-2</v>
          </cell>
          <cell r="O46">
            <v>7.258498069720927E-2</v>
          </cell>
          <cell r="P46">
            <v>7.51841987003838E-2</v>
          </cell>
          <cell r="Q46">
            <v>7.7079011967072356E-2</v>
          </cell>
          <cell r="R46">
            <v>7.8310792696560397E-2</v>
          </cell>
          <cell r="S46">
            <v>7.9657227162028235E-2</v>
          </cell>
          <cell r="T46">
            <v>7.9884874937601949E-2</v>
          </cell>
        </row>
        <row r="47">
          <cell r="C47" t="str">
            <v>Problema 70 - 80</v>
          </cell>
          <cell r="L47">
            <v>9.8353512531878674E-3</v>
          </cell>
          <cell r="M47">
            <v>1.4230608767729415E-2</v>
          </cell>
          <cell r="N47">
            <v>1.7511016603664976E-2</v>
          </cell>
          <cell r="O47">
            <v>2.0141145147859266E-2</v>
          </cell>
          <cell r="P47">
            <v>2.2499292888951795E-2</v>
          </cell>
          <cell r="Q47">
            <v>2.4522299790021858E-2</v>
          </cell>
          <cell r="R47">
            <v>2.5939566723013723E-2</v>
          </cell>
          <cell r="S47">
            <v>2.7196274068338841E-2</v>
          </cell>
          <cell r="T47">
            <v>2.863293602389828E-2</v>
          </cell>
        </row>
        <row r="48">
          <cell r="C48" t="str">
            <v>Problema 81 - 85</v>
          </cell>
          <cell r="R48">
            <v>6.0953496687801549E-4</v>
          </cell>
          <cell r="S48">
            <v>1.238333624217327E-3</v>
          </cell>
          <cell r="T48">
            <v>1.9310123832392099E-3</v>
          </cell>
        </row>
      </sheetData>
      <sheetData sheetId="30"/>
      <sheetData sheetId="31"/>
      <sheetData sheetId="32"/>
      <sheetData sheetId="33"/>
      <sheetData sheetId="34"/>
      <sheetData sheetId="35">
        <row r="9">
          <cell r="P9" t="str">
            <v>Fonasa</v>
          </cell>
          <cell r="Q9" t="str">
            <v>Isapre</v>
          </cell>
          <cell r="R9" t="str">
            <v>Sistema</v>
          </cell>
        </row>
        <row r="10">
          <cell r="N10" t="str">
            <v>N° 46</v>
          </cell>
          <cell r="O10" t="str">
            <v>Urgencias odontológicas ambulatorias</v>
          </cell>
          <cell r="P10">
            <v>0.17392103319628385</v>
          </cell>
          <cell r="Q10">
            <v>4.2754286375334953E-2</v>
          </cell>
          <cell r="R10">
            <v>0.16659211141617181</v>
          </cell>
        </row>
        <row r="11">
          <cell r="N11" t="str">
            <v>N° 19</v>
          </cell>
          <cell r="O11" t="str">
            <v>Infección Respiratoria Aguda (IRA) Infantil</v>
          </cell>
          <cell r="P11">
            <v>0.13868968999984485</v>
          </cell>
          <cell r="Q11">
            <v>0.14008204887578768</v>
          </cell>
          <cell r="R11">
            <v>0.1387674878376273</v>
          </cell>
        </row>
        <row r="12">
          <cell r="N12" t="str">
            <v>N° 21</v>
          </cell>
          <cell r="O12" t="str">
            <v>Hipertensión Arterial</v>
          </cell>
          <cell r="P12">
            <v>0.12097420256504306</v>
          </cell>
          <cell r="Q12">
            <v>0.18635117113445085</v>
          </cell>
          <cell r="R12">
            <v>0.12462713061638898</v>
          </cell>
        </row>
        <row r="13">
          <cell r="N13" t="str">
            <v>N° 29</v>
          </cell>
          <cell r="O13" t="str">
            <v>Vicios de refracción en personas de 65 años y más</v>
          </cell>
          <cell r="P13">
            <v>8.293950600438646E-2</v>
          </cell>
          <cell r="Q13">
            <v>2.5933672203443156E-2</v>
          </cell>
          <cell r="R13">
            <v>7.9754313819148437E-2</v>
          </cell>
        </row>
        <row r="14">
          <cell r="N14" t="str">
            <v>OA</v>
          </cell>
          <cell r="O14" t="str">
            <v>Otras Ambulatorias</v>
          </cell>
          <cell r="P14">
            <v>0.48347556823444182</v>
          </cell>
          <cell r="Q14">
            <v>0.60487882141098326</v>
          </cell>
          <cell r="R14">
            <v>0.49025895631066357</v>
          </cell>
        </row>
        <row r="18">
          <cell r="P18" t="str">
            <v>Fonasa</v>
          </cell>
          <cell r="Q18" t="str">
            <v>Isapre</v>
          </cell>
          <cell r="R18" t="str">
            <v>Sistema</v>
          </cell>
        </row>
        <row r="19">
          <cell r="N19" t="str">
            <v>N° 5</v>
          </cell>
          <cell r="O19" t="str">
            <v>Infarto Agudo del Miocardio (IAM)</v>
          </cell>
          <cell r="P19">
            <v>0.28046627148881653</v>
          </cell>
          <cell r="Q19">
            <v>7.4309588438647906E-2</v>
          </cell>
          <cell r="R19">
            <v>0.26991421902149054</v>
          </cell>
        </row>
        <row r="20">
          <cell r="N20" t="str">
            <v>N° 54</v>
          </cell>
          <cell r="O20" t="str">
            <v>Analgesia del parto</v>
          </cell>
          <cell r="P20">
            <v>0.17345360834766213</v>
          </cell>
          <cell r="Q20">
            <v>6.8563518584606733E-3</v>
          </cell>
          <cell r="R20">
            <v>0.16492639028527789</v>
          </cell>
        </row>
        <row r="21">
          <cell r="N21" t="str">
            <v>N° 37</v>
          </cell>
          <cell r="O21" t="str">
            <v>Accidente cerebrovascular isquémico en personas de 15 años y más</v>
          </cell>
          <cell r="P21">
            <v>7.7569761232562859E-2</v>
          </cell>
          <cell r="Q21">
            <v>6.3073390361454471E-2</v>
          </cell>
          <cell r="R21">
            <v>7.6827769928887638E-2</v>
          </cell>
        </row>
        <row r="22">
          <cell r="N22" t="str">
            <v>N° 26</v>
          </cell>
          <cell r="O22" t="str">
            <v>Colecistectomía preventiva del cáncer de vesícula en personas de 35 a 49 años sintomáticos</v>
          </cell>
          <cell r="P22">
            <v>6.7162214142005003E-2</v>
          </cell>
          <cell r="Q22">
            <v>0.11761058661100837</v>
          </cell>
          <cell r="R22">
            <v>6.9744395157473618E-2</v>
          </cell>
        </row>
        <row r="23">
          <cell r="N23" t="str">
            <v>OH</v>
          </cell>
          <cell r="O23" t="str">
            <v>Otras Hospitalarias</v>
          </cell>
          <cell r="P23">
            <v>0.40134814478895353</v>
          </cell>
          <cell r="Q23">
            <v>0.73815008273042848</v>
          </cell>
          <cell r="R23">
            <v>0.41858722560687012</v>
          </cell>
        </row>
        <row r="27">
          <cell r="P27" t="str">
            <v>Fonasa</v>
          </cell>
          <cell r="Q27" t="str">
            <v>Isapre</v>
          </cell>
          <cell r="R27" t="str">
            <v>Sistema</v>
          </cell>
        </row>
        <row r="28">
          <cell r="N28" t="str">
            <v>N° 3</v>
          </cell>
          <cell r="O28" t="str">
            <v>Cáncer Cérvicouterino</v>
          </cell>
          <cell r="P28">
            <v>0.81900446241718061</v>
          </cell>
          <cell r="Q28">
            <v>6.4135275617747137E-2</v>
          </cell>
          <cell r="R28">
            <v>0.78570662205641195</v>
          </cell>
        </row>
        <row r="29">
          <cell r="N29" t="str">
            <v>N° 34</v>
          </cell>
          <cell r="O29" t="str">
            <v>Depresión en personas de 15 años y más</v>
          </cell>
          <cell r="P29">
            <v>0.15141116072345551</v>
          </cell>
          <cell r="Q29">
            <v>0.83529337364489664</v>
          </cell>
          <cell r="R29">
            <v>0.18157771295481281</v>
          </cell>
        </row>
        <row r="30">
          <cell r="N30" t="str">
            <v>N° 25</v>
          </cell>
          <cell r="O30" t="str">
            <v>Trastorno de Conducción que requiere Marcapaso</v>
          </cell>
          <cell r="P30">
            <v>1.0516093469552087E-2</v>
          </cell>
          <cell r="Q30">
            <v>2.4724479545449016E-2</v>
          </cell>
          <cell r="R30">
            <v>1.1142835929852149E-2</v>
          </cell>
        </row>
        <row r="31">
          <cell r="N31" t="str">
            <v>N° 15</v>
          </cell>
          <cell r="O31" t="str">
            <v>Esquizofrenia</v>
          </cell>
          <cell r="P31">
            <v>5.2117467854085461E-3</v>
          </cell>
          <cell r="Q31">
            <v>1.1482957986627133E-2</v>
          </cell>
          <cell r="R31">
            <v>5.4883745682065242E-3</v>
          </cell>
        </row>
        <row r="32">
          <cell r="N32" t="str">
            <v>OM</v>
          </cell>
          <cell r="O32" t="str">
            <v>Otras Mixtas</v>
          </cell>
          <cell r="P32">
            <v>9.9602695925391192E-3</v>
          </cell>
          <cell r="Q32">
            <v>4.9789483157436441E-2</v>
          </cell>
          <cell r="R32">
            <v>1.1717165778223919E-2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2020"/>
      <sheetName val="2021"/>
    </sheetNames>
    <sheetDataSet>
      <sheetData sheetId="0" refreshError="1"/>
      <sheetData sheetId="1" refreshError="1"/>
      <sheetData sheetId="2">
        <row r="2">
          <cell r="A2">
            <v>1</v>
          </cell>
          <cell r="B2">
            <v>14440105</v>
          </cell>
          <cell r="C2">
            <v>3507238</v>
          </cell>
        </row>
        <row r="3">
          <cell r="A3">
            <v>2</v>
          </cell>
          <cell r="B3">
            <v>2803528</v>
          </cell>
          <cell r="C3">
            <v>685884</v>
          </cell>
        </row>
        <row r="4">
          <cell r="A4">
            <v>3</v>
          </cell>
          <cell r="B4">
            <v>6220381</v>
          </cell>
          <cell r="C4">
            <v>1132211</v>
          </cell>
        </row>
        <row r="5">
          <cell r="A5">
            <v>4</v>
          </cell>
          <cell r="B5">
            <v>14440105</v>
          </cell>
          <cell r="C5">
            <v>3507238</v>
          </cell>
        </row>
        <row r="6">
          <cell r="A6">
            <v>5</v>
          </cell>
          <cell r="B6">
            <v>14440105</v>
          </cell>
          <cell r="C6">
            <v>3507238</v>
          </cell>
        </row>
        <row r="7">
          <cell r="A7">
            <v>6</v>
          </cell>
          <cell r="B7">
            <v>14440105</v>
          </cell>
          <cell r="C7">
            <v>3507238</v>
          </cell>
        </row>
        <row r="8">
          <cell r="A8">
            <v>7</v>
          </cell>
          <cell r="B8">
            <v>14440105</v>
          </cell>
          <cell r="C8">
            <v>3507238</v>
          </cell>
        </row>
        <row r="9">
          <cell r="A9">
            <v>8</v>
          </cell>
          <cell r="B9">
            <v>11636577</v>
          </cell>
          <cell r="C9">
            <v>2821354</v>
          </cell>
        </row>
        <row r="10">
          <cell r="A10">
            <v>9</v>
          </cell>
          <cell r="B10">
            <v>183274</v>
          </cell>
          <cell r="C10">
            <v>41307</v>
          </cell>
        </row>
        <row r="11">
          <cell r="A11">
            <v>10</v>
          </cell>
          <cell r="B11">
            <v>4706589</v>
          </cell>
          <cell r="C11">
            <v>1151996</v>
          </cell>
        </row>
        <row r="12">
          <cell r="A12">
            <v>11</v>
          </cell>
          <cell r="B12">
            <v>14440105</v>
          </cell>
          <cell r="C12">
            <v>3507238</v>
          </cell>
        </row>
        <row r="13">
          <cell r="A13">
            <v>12</v>
          </cell>
          <cell r="B13">
            <v>1793104</v>
          </cell>
          <cell r="C13">
            <v>423182</v>
          </cell>
        </row>
        <row r="14">
          <cell r="A14">
            <v>13</v>
          </cell>
          <cell r="B14">
            <v>183274</v>
          </cell>
          <cell r="C14">
            <v>41307</v>
          </cell>
        </row>
        <row r="15">
          <cell r="A15">
            <v>14</v>
          </cell>
          <cell r="B15">
            <v>2803528</v>
          </cell>
          <cell r="C15">
            <v>685884</v>
          </cell>
        </row>
        <row r="16">
          <cell r="A16">
            <v>15</v>
          </cell>
          <cell r="B16">
            <v>14440105</v>
          </cell>
          <cell r="C16">
            <v>3507238</v>
          </cell>
        </row>
        <row r="17">
          <cell r="A17">
            <v>16</v>
          </cell>
          <cell r="B17">
            <v>5416196</v>
          </cell>
          <cell r="C17">
            <v>1689143</v>
          </cell>
        </row>
        <row r="18">
          <cell r="A18">
            <v>17</v>
          </cell>
          <cell r="B18">
            <v>11636577</v>
          </cell>
          <cell r="C18">
            <v>2821354</v>
          </cell>
        </row>
        <row r="19">
          <cell r="A19">
            <v>18</v>
          </cell>
          <cell r="B19">
            <v>14440105</v>
          </cell>
          <cell r="C19">
            <v>3507238</v>
          </cell>
        </row>
        <row r="20">
          <cell r="A20">
            <v>19</v>
          </cell>
          <cell r="B20">
            <v>908682</v>
          </cell>
          <cell r="C20">
            <v>222806</v>
          </cell>
        </row>
        <row r="21">
          <cell r="A21">
            <v>20</v>
          </cell>
          <cell r="B21">
            <v>1793104</v>
          </cell>
          <cell r="C21">
            <v>423182</v>
          </cell>
        </row>
        <row r="22">
          <cell r="A22">
            <v>21</v>
          </cell>
          <cell r="B22">
            <v>2080487.3106221999</v>
          </cell>
          <cell r="C22">
            <v>2821354</v>
          </cell>
        </row>
        <row r="23">
          <cell r="A23">
            <v>22</v>
          </cell>
          <cell r="B23">
            <v>2803528</v>
          </cell>
          <cell r="C23">
            <v>685884</v>
          </cell>
        </row>
        <row r="24">
          <cell r="A24">
            <v>23</v>
          </cell>
          <cell r="B24">
            <v>209977</v>
          </cell>
          <cell r="C24">
            <v>47326</v>
          </cell>
        </row>
        <row r="25">
          <cell r="A25">
            <v>24</v>
          </cell>
          <cell r="B25">
            <v>183274</v>
          </cell>
          <cell r="C25">
            <v>41307</v>
          </cell>
        </row>
        <row r="26">
          <cell r="A26">
            <v>25</v>
          </cell>
          <cell r="B26">
            <v>11636577</v>
          </cell>
          <cell r="C26">
            <v>2821354</v>
          </cell>
        </row>
        <row r="27">
          <cell r="A27">
            <v>26</v>
          </cell>
          <cell r="B27">
            <v>2969593</v>
          </cell>
          <cell r="C27">
            <v>723192</v>
          </cell>
        </row>
        <row r="28">
          <cell r="A28">
            <v>27</v>
          </cell>
          <cell r="B28">
            <v>14440105</v>
          </cell>
          <cell r="C28">
            <v>3507238</v>
          </cell>
        </row>
        <row r="29">
          <cell r="A29">
            <v>28</v>
          </cell>
          <cell r="B29">
            <v>5416196</v>
          </cell>
          <cell r="C29">
            <v>1689143</v>
          </cell>
        </row>
        <row r="30">
          <cell r="A30">
            <v>29</v>
          </cell>
          <cell r="B30">
            <v>1793104</v>
          </cell>
          <cell r="C30">
            <v>423182</v>
          </cell>
        </row>
        <row r="31">
          <cell r="A31">
            <v>30</v>
          </cell>
          <cell r="B31">
            <v>1333959</v>
          </cell>
          <cell r="C31">
            <v>318661</v>
          </cell>
        </row>
        <row r="32">
          <cell r="A32">
            <v>31</v>
          </cell>
          <cell r="B32">
            <v>14440105</v>
          </cell>
          <cell r="C32">
            <v>3507238</v>
          </cell>
        </row>
        <row r="33">
          <cell r="A33">
            <v>32</v>
          </cell>
          <cell r="B33">
            <v>14440105</v>
          </cell>
          <cell r="C33">
            <v>3507238</v>
          </cell>
        </row>
        <row r="34">
          <cell r="A34">
            <v>33</v>
          </cell>
          <cell r="B34">
            <v>6769625</v>
          </cell>
          <cell r="C34">
            <v>2111143</v>
          </cell>
        </row>
        <row r="35">
          <cell r="A35">
            <v>34</v>
          </cell>
          <cell r="B35">
            <v>11636577</v>
          </cell>
          <cell r="C35">
            <v>2821354</v>
          </cell>
        </row>
        <row r="36">
          <cell r="A36">
            <v>35</v>
          </cell>
          <cell r="B36">
            <v>1793104</v>
          </cell>
          <cell r="C36">
            <v>423182</v>
          </cell>
        </row>
        <row r="37">
          <cell r="A37">
            <v>36</v>
          </cell>
          <cell r="B37">
            <v>1719265</v>
          </cell>
          <cell r="C37">
            <v>399637</v>
          </cell>
        </row>
        <row r="38">
          <cell r="A38">
            <v>37</v>
          </cell>
          <cell r="B38">
            <v>11636577</v>
          </cell>
          <cell r="C38">
            <v>2821354</v>
          </cell>
        </row>
        <row r="39">
          <cell r="A39">
            <v>38</v>
          </cell>
          <cell r="B39">
            <v>14440105</v>
          </cell>
          <cell r="C39">
            <v>3507238</v>
          </cell>
        </row>
        <row r="40">
          <cell r="A40">
            <v>39</v>
          </cell>
          <cell r="B40">
            <v>2803528</v>
          </cell>
          <cell r="C40">
            <v>685884</v>
          </cell>
        </row>
        <row r="41">
          <cell r="A41">
            <v>40</v>
          </cell>
          <cell r="B41">
            <v>183274</v>
          </cell>
          <cell r="C41">
            <v>41307</v>
          </cell>
        </row>
        <row r="42">
          <cell r="A42">
            <v>41</v>
          </cell>
          <cell r="B42">
            <v>3538976</v>
          </cell>
          <cell r="C42">
            <v>845536</v>
          </cell>
        </row>
        <row r="43">
          <cell r="A43">
            <v>42</v>
          </cell>
          <cell r="B43">
            <v>14440105</v>
          </cell>
          <cell r="C43">
            <v>3507238</v>
          </cell>
        </row>
        <row r="44">
          <cell r="A44">
            <v>43</v>
          </cell>
          <cell r="B44">
            <v>11636577</v>
          </cell>
          <cell r="C44">
            <v>2821354</v>
          </cell>
        </row>
        <row r="45">
          <cell r="A45">
            <v>44</v>
          </cell>
          <cell r="B45">
            <v>14440105</v>
          </cell>
          <cell r="C45">
            <v>3507238</v>
          </cell>
        </row>
        <row r="46">
          <cell r="A46">
            <v>45</v>
          </cell>
          <cell r="B46">
            <v>11636577</v>
          </cell>
          <cell r="C46">
            <v>2821354</v>
          </cell>
        </row>
        <row r="47">
          <cell r="A47">
            <v>46</v>
          </cell>
          <cell r="B47">
            <v>14440105</v>
          </cell>
          <cell r="C47">
            <v>3507238</v>
          </cell>
        </row>
        <row r="48">
          <cell r="A48">
            <v>47</v>
          </cell>
          <cell r="B48">
            <v>191142</v>
          </cell>
          <cell r="C48">
            <v>30090</v>
          </cell>
        </row>
        <row r="49">
          <cell r="A49">
            <v>48</v>
          </cell>
          <cell r="B49">
            <v>14440105</v>
          </cell>
          <cell r="C49">
            <v>3507238</v>
          </cell>
        </row>
        <row r="50">
          <cell r="A50">
            <v>49</v>
          </cell>
          <cell r="B50">
            <v>14440105</v>
          </cell>
          <cell r="C50">
            <v>3507238</v>
          </cell>
        </row>
        <row r="51">
          <cell r="A51">
            <v>50</v>
          </cell>
          <cell r="B51">
            <v>14440105</v>
          </cell>
          <cell r="C51">
            <v>3507238</v>
          </cell>
        </row>
        <row r="52">
          <cell r="A52">
            <v>51</v>
          </cell>
          <cell r="B52">
            <v>183274</v>
          </cell>
          <cell r="C52">
            <v>41307</v>
          </cell>
        </row>
        <row r="53">
          <cell r="A53">
            <v>52</v>
          </cell>
          <cell r="B53">
            <v>11636577</v>
          </cell>
          <cell r="C53">
            <v>2821354</v>
          </cell>
        </row>
        <row r="54">
          <cell r="A54">
            <v>53</v>
          </cell>
          <cell r="B54">
            <v>3729540</v>
          </cell>
          <cell r="C54">
            <v>912596</v>
          </cell>
        </row>
        <row r="55">
          <cell r="A55">
            <v>54</v>
          </cell>
          <cell r="B55">
            <v>183274</v>
          </cell>
          <cell r="C55">
            <v>41307</v>
          </cell>
        </row>
        <row r="56">
          <cell r="A56">
            <v>55</v>
          </cell>
          <cell r="B56">
            <v>14440105</v>
          </cell>
          <cell r="C56">
            <v>3507238</v>
          </cell>
        </row>
        <row r="57">
          <cell r="A57">
            <v>56</v>
          </cell>
          <cell r="B57">
            <v>1793104</v>
          </cell>
          <cell r="C57">
            <v>423182</v>
          </cell>
        </row>
        <row r="58">
          <cell r="A58">
            <v>57</v>
          </cell>
          <cell r="B58">
            <v>183274</v>
          </cell>
          <cell r="C58">
            <v>41307</v>
          </cell>
        </row>
        <row r="59">
          <cell r="A59">
            <v>58</v>
          </cell>
          <cell r="B59">
            <v>183274</v>
          </cell>
          <cell r="C59">
            <v>41307</v>
          </cell>
        </row>
        <row r="60">
          <cell r="A60">
            <v>59</v>
          </cell>
          <cell r="B60">
            <v>183274</v>
          </cell>
          <cell r="C60">
            <v>41307</v>
          </cell>
        </row>
        <row r="61">
          <cell r="A61">
            <v>60</v>
          </cell>
          <cell r="B61">
            <v>11636577</v>
          </cell>
          <cell r="C61">
            <v>2821354</v>
          </cell>
        </row>
        <row r="62">
          <cell r="A62">
            <v>61</v>
          </cell>
          <cell r="B62">
            <v>11636577</v>
          </cell>
          <cell r="C62">
            <v>2821354</v>
          </cell>
        </row>
        <row r="63">
          <cell r="A63">
            <v>62</v>
          </cell>
          <cell r="B63">
            <v>14440105</v>
          </cell>
          <cell r="C63">
            <v>3507238</v>
          </cell>
        </row>
        <row r="64">
          <cell r="A64">
            <v>63</v>
          </cell>
          <cell r="B64">
            <v>3171138</v>
          </cell>
          <cell r="C64">
            <v>768738</v>
          </cell>
        </row>
        <row r="65">
          <cell r="A65">
            <v>64</v>
          </cell>
          <cell r="B65">
            <v>11636577</v>
          </cell>
          <cell r="C65">
            <v>2821354</v>
          </cell>
        </row>
        <row r="66">
          <cell r="A66">
            <v>65</v>
          </cell>
          <cell r="B66">
            <v>183274</v>
          </cell>
          <cell r="C66">
            <v>41307</v>
          </cell>
        </row>
        <row r="67">
          <cell r="A67">
            <v>66</v>
          </cell>
          <cell r="B67">
            <v>3738928</v>
          </cell>
          <cell r="C67">
            <v>680566</v>
          </cell>
        </row>
        <row r="68">
          <cell r="A68">
            <v>67</v>
          </cell>
          <cell r="B68">
            <v>14440105</v>
          </cell>
          <cell r="C68">
            <v>3507238</v>
          </cell>
        </row>
        <row r="69">
          <cell r="A69">
            <v>68</v>
          </cell>
          <cell r="B69">
            <v>14440105</v>
          </cell>
          <cell r="C69">
            <v>3507238</v>
          </cell>
        </row>
        <row r="70">
          <cell r="A70">
            <v>69</v>
          </cell>
          <cell r="B70">
            <v>14440105</v>
          </cell>
          <cell r="C70">
            <v>3507238</v>
          </cell>
        </row>
        <row r="71">
          <cell r="A71">
            <v>70</v>
          </cell>
          <cell r="B71">
            <v>11636577</v>
          </cell>
          <cell r="C71">
            <v>2821354</v>
          </cell>
        </row>
        <row r="72">
          <cell r="A72">
            <v>71</v>
          </cell>
          <cell r="B72">
            <v>7670480</v>
          </cell>
          <cell r="C72">
            <v>1396095</v>
          </cell>
        </row>
        <row r="73">
          <cell r="A73">
            <v>72</v>
          </cell>
          <cell r="B73">
            <v>11636577</v>
          </cell>
          <cell r="C73">
            <v>2821354</v>
          </cell>
        </row>
        <row r="74">
          <cell r="A74">
            <v>73</v>
          </cell>
          <cell r="B74">
            <v>11636577</v>
          </cell>
          <cell r="C74">
            <v>2821354</v>
          </cell>
        </row>
        <row r="75">
          <cell r="A75">
            <v>74</v>
          </cell>
          <cell r="B75">
            <v>11636577</v>
          </cell>
          <cell r="C75">
            <v>2821354</v>
          </cell>
        </row>
        <row r="76">
          <cell r="A76">
            <v>75</v>
          </cell>
          <cell r="B76">
            <v>11636577</v>
          </cell>
          <cell r="C76">
            <v>2821354</v>
          </cell>
        </row>
        <row r="77">
          <cell r="A77">
            <v>76</v>
          </cell>
          <cell r="B77">
            <v>11636577</v>
          </cell>
          <cell r="C77">
            <v>2821354</v>
          </cell>
        </row>
        <row r="78">
          <cell r="A78">
            <v>77</v>
          </cell>
          <cell r="B78">
            <v>1333955</v>
          </cell>
          <cell r="C78">
            <v>318657</v>
          </cell>
        </row>
        <row r="79">
          <cell r="A79">
            <v>78</v>
          </cell>
          <cell r="B79">
            <v>14440105</v>
          </cell>
          <cell r="C79">
            <v>3507238</v>
          </cell>
        </row>
        <row r="80">
          <cell r="A80">
            <v>79</v>
          </cell>
          <cell r="B80">
            <v>11636577</v>
          </cell>
          <cell r="C80">
            <v>2821354</v>
          </cell>
        </row>
        <row r="81">
          <cell r="A81">
            <v>80</v>
          </cell>
          <cell r="B81">
            <v>14440105</v>
          </cell>
          <cell r="C81">
            <v>3507238</v>
          </cell>
        </row>
        <row r="82">
          <cell r="A82">
            <v>81</v>
          </cell>
          <cell r="B82">
            <v>11636577</v>
          </cell>
          <cell r="C82">
            <v>2821354</v>
          </cell>
        </row>
        <row r="83">
          <cell r="A83">
            <v>82</v>
          </cell>
          <cell r="B83">
            <v>11636577</v>
          </cell>
          <cell r="C83">
            <v>2821354</v>
          </cell>
        </row>
        <row r="84">
          <cell r="A84">
            <v>83</v>
          </cell>
          <cell r="B84">
            <v>11636577</v>
          </cell>
          <cell r="C84">
            <v>2821354</v>
          </cell>
        </row>
        <row r="85">
          <cell r="A85">
            <v>84</v>
          </cell>
          <cell r="B85">
            <v>11636577</v>
          </cell>
          <cell r="C85">
            <v>2821354</v>
          </cell>
        </row>
        <row r="86">
          <cell r="A86">
            <v>85</v>
          </cell>
          <cell r="B86">
            <v>8637342</v>
          </cell>
          <cell r="C86">
            <v>2087088</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L56"/>
  <sheetViews>
    <sheetView showGridLines="0" tabSelected="1" showOutlineSymbols="0" zoomScaleNormal="100" workbookViewId="0"/>
  </sheetViews>
  <sheetFormatPr baseColWidth="10" defaultColWidth="11.42578125" defaultRowHeight="12.75" x14ac:dyDescent="0.2"/>
  <cols>
    <col min="1" max="1" width="6.5703125" style="20" customWidth="1"/>
    <col min="2" max="2" width="38.85546875" style="20" customWidth="1"/>
    <col min="3" max="3" width="50.7109375" style="20" customWidth="1"/>
    <col min="4" max="16384" width="11.42578125" style="20"/>
  </cols>
  <sheetData>
    <row r="1" spans="1:10" ht="11.25" customHeight="1" x14ac:dyDescent="0.2">
      <c r="A1"/>
      <c r="B1" s="205"/>
      <c r="E1" s="204"/>
      <c r="F1" s="204"/>
      <c r="G1" s="204"/>
    </row>
    <row r="2" spans="1:10" ht="11.25" customHeight="1" x14ac:dyDescent="0.2">
      <c r="B2" s="204"/>
      <c r="C2" s="204"/>
      <c r="D2" s="204"/>
      <c r="E2" s="204"/>
      <c r="F2" s="204"/>
      <c r="G2" s="204"/>
    </row>
    <row r="3" spans="1:10" ht="11.25" customHeight="1" x14ac:dyDescent="0.2">
      <c r="B3" s="204"/>
      <c r="C3" s="204"/>
      <c r="D3" s="204"/>
      <c r="E3" s="204"/>
      <c r="F3" s="204"/>
      <c r="G3" s="204"/>
    </row>
    <row r="4" spans="1:10" ht="27" customHeight="1" x14ac:dyDescent="0.2">
      <c r="B4" s="204"/>
      <c r="C4" s="377" t="s">
        <v>404</v>
      </c>
      <c r="D4" s="377"/>
      <c r="E4" s="377"/>
      <c r="F4" s="377"/>
      <c r="G4" s="377"/>
      <c r="H4" s="377"/>
    </row>
    <row r="5" spans="1:10" ht="15.75" customHeight="1" x14ac:dyDescent="0.2">
      <c r="B5" s="204"/>
      <c r="C5" s="377"/>
      <c r="D5" s="377"/>
      <c r="E5" s="377"/>
      <c r="F5" s="377"/>
      <c r="G5" s="377"/>
      <c r="H5" s="377"/>
    </row>
    <row r="6" spans="1:10" ht="15" customHeight="1" x14ac:dyDescent="0.2">
      <c r="B6" s="206"/>
      <c r="C6" s="378" t="s">
        <v>488</v>
      </c>
      <c r="D6" s="378"/>
      <c r="E6" s="378"/>
      <c r="F6" s="378"/>
      <c r="G6" s="378"/>
      <c r="H6" s="378"/>
    </row>
    <row r="7" spans="1:10" ht="19.5" customHeight="1" x14ac:dyDescent="0.2">
      <c r="B7" s="71"/>
    </row>
    <row r="8" spans="1:10" ht="11.25" customHeight="1" x14ac:dyDescent="0.2">
      <c r="B8" s="71"/>
      <c r="C8" s="256"/>
      <c r="D8" s="256"/>
      <c r="E8" s="256"/>
      <c r="F8" s="256"/>
      <c r="G8" s="256"/>
      <c r="H8" s="256"/>
    </row>
    <row r="9" spans="1:10" ht="18" customHeight="1" x14ac:dyDescent="0.2">
      <c r="B9" s="207" t="s">
        <v>386</v>
      </c>
    </row>
    <row r="10" spans="1:10" ht="11.25" customHeight="1" x14ac:dyDescent="0.2"/>
    <row r="11" spans="1:10" ht="19.5" customHeight="1" x14ac:dyDescent="0.2">
      <c r="B11" s="208" t="s">
        <v>387</v>
      </c>
    </row>
    <row r="12" spans="1:10" ht="19.5" customHeight="1" x14ac:dyDescent="0.2">
      <c r="B12" s="210" t="s">
        <v>388</v>
      </c>
    </row>
    <row r="13" spans="1:10" ht="19.5" customHeight="1" x14ac:dyDescent="0.2">
      <c r="B13" s="210" t="s">
        <v>405</v>
      </c>
    </row>
    <row r="14" spans="1:10" ht="19.5" customHeight="1" x14ac:dyDescent="0.2">
      <c r="A14" s="63"/>
      <c r="B14" s="210" t="s">
        <v>406</v>
      </c>
      <c r="C14" s="209"/>
      <c r="F14" s="64"/>
      <c r="G14" s="64"/>
      <c r="H14" s="64"/>
      <c r="I14" s="64"/>
      <c r="J14" s="64"/>
    </row>
    <row r="15" spans="1:10" ht="19.5" customHeight="1" x14ac:dyDescent="0.2">
      <c r="A15" s="63"/>
      <c r="B15" s="210" t="s">
        <v>389</v>
      </c>
      <c r="C15" s="209"/>
      <c r="F15" s="64"/>
      <c r="G15" s="64"/>
      <c r="H15" s="64"/>
      <c r="I15" s="64"/>
      <c r="J15" s="64"/>
    </row>
    <row r="16" spans="1:10" ht="11.25" customHeight="1" x14ac:dyDescent="0.2">
      <c r="A16" s="63"/>
      <c r="C16" s="209"/>
      <c r="F16" s="64"/>
      <c r="G16" s="64"/>
      <c r="H16" s="64"/>
      <c r="I16" s="64"/>
      <c r="J16" s="64"/>
    </row>
    <row r="17" spans="1:12" ht="11.25" customHeight="1" x14ac:dyDescent="0.2">
      <c r="A17" s="63"/>
      <c r="B17" s="210"/>
      <c r="C17" s="209"/>
      <c r="F17" s="64"/>
      <c r="G17" s="64"/>
      <c r="H17" s="64"/>
      <c r="I17" s="64"/>
      <c r="J17" s="64"/>
    </row>
    <row r="18" spans="1:12" ht="18" x14ac:dyDescent="0.2">
      <c r="A18" s="63"/>
      <c r="B18" s="207" t="s">
        <v>390</v>
      </c>
      <c r="C18" s="209"/>
      <c r="F18" s="64"/>
      <c r="G18" s="64"/>
      <c r="H18" s="64"/>
      <c r="I18" s="64"/>
      <c r="J18" s="64"/>
    </row>
    <row r="19" spans="1:12" x14ac:dyDescent="0.2">
      <c r="A19" s="63"/>
      <c r="B19" s="211"/>
      <c r="C19" s="209"/>
      <c r="D19" s="64"/>
      <c r="E19" s="64"/>
      <c r="F19" s="64"/>
      <c r="I19" s="64"/>
      <c r="J19" s="64"/>
      <c r="K19" s="74"/>
      <c r="L19" s="74"/>
    </row>
    <row r="20" spans="1:12" ht="20.25" customHeight="1" thickBot="1" x14ac:dyDescent="0.25">
      <c r="A20" s="63"/>
      <c r="B20" s="255" t="s">
        <v>407</v>
      </c>
      <c r="C20" s="379" t="s">
        <v>386</v>
      </c>
      <c r="D20" s="380"/>
      <c r="E20" s="380"/>
      <c r="F20" s="380"/>
      <c r="G20" s="255"/>
      <c r="H20" s="64"/>
      <c r="J20" s="64"/>
      <c r="K20" s="381"/>
      <c r="L20" s="381"/>
    </row>
    <row r="21" spans="1:12" ht="6.75" customHeight="1" thickTop="1" x14ac:dyDescent="0.2">
      <c r="A21" s="63"/>
      <c r="B21" s="217"/>
      <c r="C21" s="214"/>
      <c r="D21" s="213"/>
      <c r="E21" s="213"/>
      <c r="F21" s="213"/>
      <c r="G21" s="213"/>
      <c r="H21" s="64"/>
      <c r="J21" s="64"/>
      <c r="K21" s="74"/>
      <c r="L21" s="74"/>
    </row>
    <row r="22" spans="1:12" x14ac:dyDescent="0.2">
      <c r="A22" s="215"/>
      <c r="B22" s="264" t="s">
        <v>66</v>
      </c>
      <c r="C22" s="265" t="s">
        <v>401</v>
      </c>
      <c r="D22" s="72"/>
      <c r="E22" s="72"/>
      <c r="F22" s="56"/>
      <c r="G22" s="56"/>
      <c r="H22" s="64"/>
      <c r="J22" s="64"/>
    </row>
    <row r="23" spans="1:12" x14ac:dyDescent="0.2">
      <c r="A23" s="215"/>
      <c r="B23" s="264" t="s">
        <v>69</v>
      </c>
      <c r="C23" s="265" t="s">
        <v>401</v>
      </c>
      <c r="D23" s="2"/>
      <c r="E23" s="2"/>
      <c r="F23" s="2"/>
      <c r="G23" s="2"/>
      <c r="H23" s="2"/>
      <c r="J23" s="2"/>
    </row>
    <row r="24" spans="1:12" x14ac:dyDescent="0.2">
      <c r="A24" s="215"/>
      <c r="B24" s="264" t="s">
        <v>67</v>
      </c>
      <c r="C24" s="265" t="s">
        <v>401</v>
      </c>
      <c r="D24" s="2"/>
      <c r="E24" s="2"/>
      <c r="F24" s="2"/>
      <c r="G24" s="2"/>
      <c r="H24" s="2"/>
      <c r="J24" s="2"/>
    </row>
    <row r="25" spans="1:12" x14ac:dyDescent="0.2">
      <c r="A25" s="215"/>
      <c r="B25" s="264" t="s">
        <v>68</v>
      </c>
      <c r="C25" s="265" t="s">
        <v>401</v>
      </c>
      <c r="D25" s="2"/>
      <c r="E25" s="2"/>
      <c r="F25" s="2"/>
      <c r="G25" s="2"/>
      <c r="H25" s="2"/>
      <c r="J25" s="2"/>
    </row>
    <row r="26" spans="1:12" x14ac:dyDescent="0.2">
      <c r="A26" s="215"/>
      <c r="B26" s="264" t="s">
        <v>144</v>
      </c>
      <c r="C26" s="265" t="s">
        <v>401</v>
      </c>
      <c r="D26" s="56"/>
      <c r="E26" s="2"/>
      <c r="F26" s="2"/>
      <c r="G26" s="2"/>
      <c r="H26" s="2"/>
      <c r="J26" s="2"/>
    </row>
    <row r="27" spans="1:12" x14ac:dyDescent="0.2">
      <c r="A27" s="215"/>
      <c r="B27" s="264" t="s">
        <v>146</v>
      </c>
      <c r="C27" s="265" t="s">
        <v>401</v>
      </c>
      <c r="D27" s="2"/>
      <c r="E27" s="2"/>
      <c r="F27" s="2"/>
      <c r="G27" s="2"/>
      <c r="H27" s="2"/>
      <c r="J27" s="2"/>
    </row>
    <row r="28" spans="1:12" x14ac:dyDescent="0.2">
      <c r="A28" s="215"/>
      <c r="B28" s="264" t="s">
        <v>202</v>
      </c>
      <c r="C28" s="265" t="s">
        <v>401</v>
      </c>
      <c r="D28" s="2"/>
      <c r="E28" s="2"/>
      <c r="F28" s="2"/>
      <c r="G28" s="2"/>
      <c r="H28" s="2"/>
      <c r="J28" s="2"/>
    </row>
    <row r="29" spans="1:12" x14ac:dyDescent="0.2">
      <c r="A29" s="215"/>
      <c r="B29" s="264" t="s">
        <v>408</v>
      </c>
      <c r="C29" s="265" t="s">
        <v>401</v>
      </c>
      <c r="D29" s="2"/>
      <c r="E29" s="2"/>
      <c r="F29" s="2"/>
      <c r="G29" s="2"/>
      <c r="H29" s="2"/>
      <c r="J29" s="2"/>
    </row>
    <row r="30" spans="1:12" x14ac:dyDescent="0.2">
      <c r="A30" s="215"/>
      <c r="B30" s="264" t="s">
        <v>409</v>
      </c>
      <c r="C30" s="265" t="s">
        <v>401</v>
      </c>
      <c r="D30" s="2"/>
      <c r="E30" s="2"/>
      <c r="F30" s="2"/>
      <c r="G30" s="2"/>
      <c r="H30" s="2"/>
      <c r="J30" s="2"/>
    </row>
    <row r="31" spans="1:12" x14ac:dyDescent="0.2">
      <c r="A31" s="215"/>
      <c r="B31" s="264" t="s">
        <v>410</v>
      </c>
      <c r="C31" s="265" t="s">
        <v>401</v>
      </c>
      <c r="D31" s="2"/>
      <c r="E31" s="2"/>
      <c r="F31" s="2"/>
      <c r="G31" s="2"/>
      <c r="H31" s="2"/>
      <c r="J31" s="2"/>
    </row>
    <row r="32" spans="1:12" x14ac:dyDescent="0.2">
      <c r="A32" s="215"/>
      <c r="B32" s="264" t="s">
        <v>411</v>
      </c>
      <c r="C32" s="265" t="s">
        <v>401</v>
      </c>
      <c r="D32" s="2"/>
      <c r="E32" s="2"/>
      <c r="F32" s="2"/>
      <c r="G32" s="2"/>
      <c r="H32" s="2"/>
      <c r="J32" s="2"/>
    </row>
    <row r="33" spans="1:12" x14ac:dyDescent="0.2">
      <c r="A33" s="215"/>
      <c r="B33" s="264" t="s">
        <v>412</v>
      </c>
      <c r="C33" s="265" t="s">
        <v>401</v>
      </c>
      <c r="D33" s="2"/>
      <c r="E33" s="2"/>
      <c r="F33" s="2"/>
      <c r="G33" s="2"/>
      <c r="H33" s="2"/>
      <c r="J33" s="2"/>
    </row>
    <row r="34" spans="1:12" x14ac:dyDescent="0.2">
      <c r="A34" s="215"/>
      <c r="B34" s="264" t="s">
        <v>413</v>
      </c>
      <c r="C34" s="265" t="s">
        <v>401</v>
      </c>
      <c r="D34" s="2"/>
      <c r="E34" s="2"/>
      <c r="F34" s="2"/>
      <c r="G34" s="2"/>
      <c r="H34" s="2"/>
      <c r="J34" s="2"/>
    </row>
    <row r="35" spans="1:12" x14ac:dyDescent="0.2">
      <c r="A35" s="215"/>
      <c r="B35" s="264" t="s">
        <v>414</v>
      </c>
      <c r="C35" s="265" t="s">
        <v>401</v>
      </c>
      <c r="D35" s="2"/>
      <c r="E35" s="2"/>
      <c r="F35" s="2"/>
      <c r="G35" s="2"/>
      <c r="H35" s="2"/>
      <c r="J35" s="2"/>
    </row>
    <row r="36" spans="1:12" x14ac:dyDescent="0.2">
      <c r="A36" s="215"/>
      <c r="B36" s="264" t="s">
        <v>415</v>
      </c>
      <c r="C36" s="265" t="s">
        <v>401</v>
      </c>
      <c r="D36" s="2"/>
      <c r="E36" s="2"/>
      <c r="F36" s="2"/>
      <c r="G36" s="2"/>
      <c r="H36" s="2"/>
      <c r="J36" s="2"/>
    </row>
    <row r="37" spans="1:12" x14ac:dyDescent="0.2">
      <c r="A37" s="215"/>
      <c r="B37" s="264" t="s">
        <v>416</v>
      </c>
      <c r="C37" s="265" t="s">
        <v>401</v>
      </c>
      <c r="D37" s="2"/>
      <c r="E37" s="2"/>
      <c r="F37" s="2"/>
      <c r="G37" s="2"/>
      <c r="H37" s="2"/>
      <c r="J37" s="2"/>
    </row>
    <row r="38" spans="1:12" x14ac:dyDescent="0.2">
      <c r="A38" s="215"/>
      <c r="B38" s="264" t="s">
        <v>417</v>
      </c>
      <c r="C38" s="265" t="s">
        <v>401</v>
      </c>
      <c r="D38" s="2"/>
      <c r="E38" s="2"/>
      <c r="F38" s="2"/>
      <c r="G38" s="2"/>
      <c r="H38" s="2"/>
      <c r="J38" s="2"/>
    </row>
    <row r="39" spans="1:12" x14ac:dyDescent="0.2">
      <c r="A39" s="215"/>
      <c r="B39" s="264" t="s">
        <v>490</v>
      </c>
      <c r="C39" s="265" t="s">
        <v>401</v>
      </c>
      <c r="D39" s="2"/>
      <c r="E39" s="2"/>
      <c r="F39" s="2"/>
      <c r="G39" s="2"/>
      <c r="H39" s="2"/>
      <c r="J39" s="2"/>
    </row>
    <row r="40" spans="1:12" x14ac:dyDescent="0.2">
      <c r="A40" s="215"/>
      <c r="C40" s="265" t="s">
        <v>402</v>
      </c>
      <c r="D40" s="266"/>
      <c r="E40" s="267"/>
      <c r="F40" s="268"/>
      <c r="G40" s="268"/>
      <c r="H40" s="268"/>
      <c r="J40" s="2"/>
    </row>
    <row r="41" spans="1:12" x14ac:dyDescent="0.2">
      <c r="A41" s="215"/>
      <c r="B41" s="269"/>
      <c r="C41" s="265" t="s">
        <v>489</v>
      </c>
      <c r="D41" s="266"/>
      <c r="E41" s="267"/>
      <c r="F41" s="268"/>
      <c r="G41" s="268"/>
      <c r="H41" s="268"/>
      <c r="J41" s="2"/>
      <c r="L41" s="56"/>
    </row>
    <row r="42" spans="1:12" x14ac:dyDescent="0.2">
      <c r="A42" s="63"/>
      <c r="B42" s="269"/>
      <c r="C42" s="265" t="s">
        <v>259</v>
      </c>
      <c r="D42" s="270"/>
      <c r="E42" s="268"/>
      <c r="F42" s="268"/>
      <c r="G42" s="268"/>
      <c r="H42" s="268"/>
    </row>
    <row r="43" spans="1:12" s="66" customFormat="1" x14ac:dyDescent="0.2">
      <c r="A43" s="65"/>
      <c r="B43" s="269"/>
      <c r="C43" s="265" t="s">
        <v>260</v>
      </c>
      <c r="D43" s="271"/>
      <c r="E43" s="271"/>
      <c r="F43" s="271"/>
      <c r="G43" s="271"/>
      <c r="H43" s="271"/>
    </row>
    <row r="44" spans="1:12" s="66" customFormat="1" x14ac:dyDescent="0.2">
      <c r="A44" s="67"/>
      <c r="B44" s="269"/>
      <c r="C44" s="265" t="s">
        <v>353</v>
      </c>
      <c r="D44" s="271"/>
      <c r="E44" s="271"/>
      <c r="F44" s="271"/>
      <c r="G44" s="271"/>
      <c r="H44" s="271"/>
    </row>
    <row r="45" spans="1:12" s="66" customFormat="1" x14ac:dyDescent="0.2">
      <c r="A45" s="67"/>
      <c r="B45" s="269"/>
      <c r="C45" s="265" t="s">
        <v>354</v>
      </c>
      <c r="D45" s="271"/>
      <c r="E45" s="271"/>
      <c r="F45" s="271"/>
      <c r="G45" s="271"/>
      <c r="H45" s="271"/>
    </row>
    <row r="46" spans="1:12" x14ac:dyDescent="0.2">
      <c r="A46" s="63"/>
      <c r="B46" s="269"/>
      <c r="C46" s="265" t="s">
        <v>255</v>
      </c>
      <c r="D46" s="268"/>
      <c r="E46" s="268"/>
      <c r="F46" s="268"/>
      <c r="G46" s="268"/>
      <c r="H46" s="268"/>
    </row>
    <row r="47" spans="1:12" x14ac:dyDescent="0.2">
      <c r="A47" s="63"/>
      <c r="B47" s="265"/>
      <c r="C47" s="265" t="s">
        <v>256</v>
      </c>
      <c r="D47" s="268"/>
      <c r="E47" s="268"/>
      <c r="F47" s="268"/>
      <c r="G47" s="268"/>
      <c r="H47" s="268"/>
    </row>
    <row r="48" spans="1:12" x14ac:dyDescent="0.2">
      <c r="B48" s="269"/>
      <c r="C48" s="265" t="s">
        <v>257</v>
      </c>
      <c r="D48" s="268"/>
      <c r="E48" s="268"/>
      <c r="F48" s="268"/>
      <c r="G48" s="268"/>
      <c r="H48" s="268"/>
    </row>
    <row r="49" spans="1:10" x14ac:dyDescent="0.2">
      <c r="B49" s="56"/>
      <c r="C49" s="2"/>
      <c r="D49" s="118"/>
      <c r="E49" s="212"/>
      <c r="F49" s="2"/>
      <c r="G49" s="2"/>
      <c r="H49" s="2"/>
      <c r="I49" s="2"/>
      <c r="J49" s="2"/>
    </row>
    <row r="50" spans="1:10" x14ac:dyDescent="0.2">
      <c r="A50" s="118"/>
      <c r="B50" s="218"/>
      <c r="C50" s="2"/>
      <c r="D50" s="2"/>
      <c r="E50" s="2"/>
      <c r="F50" s="2"/>
      <c r="G50" s="2"/>
      <c r="H50" s="2"/>
      <c r="I50" s="2"/>
      <c r="J50" s="2"/>
    </row>
    <row r="51" spans="1:10" x14ac:dyDescent="0.2">
      <c r="A51" s="118"/>
      <c r="B51" s="64"/>
      <c r="C51" s="2"/>
      <c r="D51" s="2"/>
      <c r="E51" s="2"/>
      <c r="F51" s="2"/>
      <c r="G51" s="2"/>
      <c r="H51" s="2"/>
      <c r="I51" s="2"/>
      <c r="J51" s="2"/>
    </row>
    <row r="52" spans="1:10" x14ac:dyDescent="0.2">
      <c r="A52" s="63"/>
      <c r="B52" s="118"/>
      <c r="C52" s="2"/>
      <c r="D52" s="2"/>
      <c r="E52" s="2"/>
      <c r="F52" s="2"/>
      <c r="G52" s="2"/>
      <c r="H52" s="2"/>
      <c r="I52" s="2"/>
      <c r="J52" s="2"/>
    </row>
    <row r="53" spans="1:10" x14ac:dyDescent="0.2">
      <c r="A53" s="68"/>
      <c r="B53" s="219"/>
      <c r="C53" s="64"/>
      <c r="D53" s="381"/>
      <c r="E53" s="381"/>
      <c r="F53" s="64"/>
      <c r="G53" s="64"/>
      <c r="H53" s="64"/>
      <c r="I53" s="64"/>
      <c r="J53" s="64"/>
    </row>
    <row r="54" spans="1:10" x14ac:dyDescent="0.2">
      <c r="A54" s="68"/>
      <c r="C54" s="69"/>
      <c r="D54" s="220"/>
      <c r="E54" s="220"/>
      <c r="F54" s="69"/>
      <c r="G54" s="69"/>
      <c r="H54" s="69"/>
      <c r="I54" s="69"/>
      <c r="J54" s="69"/>
    </row>
    <row r="55" spans="1:10" x14ac:dyDescent="0.2">
      <c r="A55" s="68"/>
      <c r="C55" s="70"/>
      <c r="D55" s="70"/>
      <c r="E55" s="70"/>
      <c r="F55" s="70"/>
      <c r="G55" s="70"/>
      <c r="H55" s="70"/>
      <c r="I55" s="70"/>
      <c r="J55" s="70"/>
    </row>
    <row r="56" spans="1:10" x14ac:dyDescent="0.2">
      <c r="D56" s="68"/>
      <c r="E56" s="68"/>
      <c r="F56" s="68"/>
      <c r="G56" s="68"/>
      <c r="H56" s="68"/>
      <c r="I56" s="68"/>
    </row>
  </sheetData>
  <mergeCells count="5">
    <mergeCell ref="C4:H5"/>
    <mergeCell ref="C6:H6"/>
    <mergeCell ref="C20:F20"/>
    <mergeCell ref="K20:L20"/>
    <mergeCell ref="D53:E53"/>
  </mergeCells>
  <phoneticPr fontId="2" type="noConversion"/>
  <hyperlinks>
    <hyperlink ref="B22" location="'Año 2005'!A1" display="Año 2005"/>
    <hyperlink ref="B23" location="'Año 2006'!A1" display="Año 2006"/>
    <hyperlink ref="B24" location="'Año 2007'!A1" display="Año 2007"/>
    <hyperlink ref="B25" location="'Año 2008'!A1" display="Año 2008"/>
    <hyperlink ref="B26" location="'Año 2009'!A1" display="Año 2009"/>
    <hyperlink ref="B27" location="'Año 2010'!A1" display="Año 2010"/>
    <hyperlink ref="B28" location="'Año 2011'!A1" display="Año 2011"/>
    <hyperlink ref="B29" location="'Año 2012'!A1" display="Año 2012 (*)"/>
    <hyperlink ref="B30" location="'Año 2013'!A1" display="Año 2013 (*)"/>
    <hyperlink ref="B31" location="'Año 2014'!DATOSAÑO" display="Año 2014 (*)"/>
    <hyperlink ref="B32" location="'Año 2015'!DATOSAÑO" display="Año 2015 (*)"/>
    <hyperlink ref="B33" location="'Año 2016'!DATOSAÑO" display="Año 2016 (*)"/>
    <hyperlink ref="B34" location="'Año 2017'!DATOSAÑO" display="Año 2017 (*)"/>
    <hyperlink ref="B35" location="'Año 2018'!DATOSAÑO" display="Año 2018 (*)"/>
    <hyperlink ref="B36" location="'Año 2019'!DATOSAÑO" display="Año 2019 (*)"/>
    <hyperlink ref="B37" location="'Año 2020'!DATOSAÑO" display="Año 2020 (*)"/>
    <hyperlink ref="C40:E40" location="'TODOS LOS AÑOS'!Área_de_impresión" display="Total de Casos GES acumulados (*)"/>
    <hyperlink ref="B38" location="'Año 2021'!A1" display="Año 2021 (*)"/>
    <hyperlink ref="C41" location="'Tasas de Uso'!A1" display="Tasas de usos de Casos GES entre enero y marzo 2016 (*)"/>
    <hyperlink ref="C44" location="GrafPorGrupdeDS!A1" display="Gráfico de Distribución de casos por entregada de vigencia de decretos"/>
    <hyperlink ref="C48" location="ProbSalModMixFre!A1" display="Gráfico de Casos GES por modalidad de atención mixta"/>
    <hyperlink ref="C47" location="ProbSalModHosFre!A1" display="Gráfico de Casos GES por modalidad de atención hospitalaria"/>
    <hyperlink ref="C46" location="ProbSalModAmbFre!A1" display="Gráfico de Casos GES por modalidad de atención ambulatoria"/>
    <hyperlink ref="C43" location="'Gráfico Casos por Año Calendari'!A1" display="Gráfico de Número de Casos entre Enero y Diciembre de cada año"/>
    <hyperlink ref="C42" location="'Gráfico Casos por Año GES'!A1" display="Gráfico de Número de Casos entre Junio y Julio de cada año"/>
    <hyperlink ref="C40" location="'TODOS LOS AÑOS'!A1" display="Total de Casos GES acumulados"/>
    <hyperlink ref="C45" location="'Gráfico Tipo Atención'!A1" display="Gráfico de Casos GES por tipo de atención"/>
    <hyperlink ref="B39" location="'Año 2022'!A1" display="Año 2022 (2)"/>
  </hyperlinks>
  <pageMargins left="0.74803149606299213" right="0.74803149606299213" top="0.98425196850393704" bottom="0.98425196850393704" header="0" footer="0"/>
  <pageSetup scale="7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2:Q115"/>
  <sheetViews>
    <sheetView showGridLines="0" zoomScaleNormal="100" workbookViewId="0">
      <pane xSplit="2" ySplit="4" topLeftCell="C5" activePane="bottomRight" state="frozen"/>
      <selection sqref="A1:A1048576"/>
      <selection pane="topRight" sqref="A1:A1048576"/>
      <selection pane="bottomLeft" sqref="A1:A1048576"/>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1" width="10.5703125" style="75" customWidth="1"/>
    <col min="12" max="13" width="10.140625" style="75" customWidth="1"/>
    <col min="14" max="16384" width="11.42578125" style="75"/>
  </cols>
  <sheetData>
    <row r="2" spans="1:17" ht="15" x14ac:dyDescent="0.2">
      <c r="A2" s="393" t="s">
        <v>429</v>
      </c>
      <c r="B2" s="393"/>
      <c r="C2" s="393"/>
      <c r="D2" s="393"/>
      <c r="E2" s="393"/>
      <c r="F2" s="393"/>
      <c r="G2" s="393"/>
      <c r="H2" s="393"/>
      <c r="I2" s="393"/>
      <c r="J2" s="393"/>
      <c r="K2" s="393"/>
      <c r="L2" s="393"/>
      <c r="M2" s="86"/>
    </row>
    <row r="3" spans="1:17" ht="15" x14ac:dyDescent="0.2">
      <c r="A3" s="295"/>
      <c r="B3" s="295"/>
      <c r="C3" s="295"/>
      <c r="D3" s="295"/>
      <c r="E3" s="295"/>
      <c r="F3" s="295"/>
      <c r="G3" s="295"/>
      <c r="H3" s="295"/>
      <c r="I3" s="86"/>
      <c r="J3" s="86"/>
      <c r="K3" s="86"/>
      <c r="L3" s="86"/>
      <c r="M3" s="86"/>
    </row>
    <row r="4" spans="1:17" ht="30" customHeight="1" x14ac:dyDescent="0.2">
      <c r="A4" s="394" t="s">
        <v>233</v>
      </c>
      <c r="B4" s="402" t="s">
        <v>0</v>
      </c>
      <c r="C4" s="405" t="s">
        <v>455</v>
      </c>
      <c r="D4" s="405"/>
      <c r="E4" s="405" t="s">
        <v>456</v>
      </c>
      <c r="F4" s="405"/>
      <c r="G4" s="405" t="s">
        <v>457</v>
      </c>
      <c r="H4" s="405"/>
      <c r="I4" s="405" t="s">
        <v>458</v>
      </c>
      <c r="J4" s="405"/>
      <c r="K4" s="400" t="s">
        <v>459</v>
      </c>
      <c r="L4" s="401"/>
      <c r="M4" s="87"/>
    </row>
    <row r="5" spans="1:17" ht="15" customHeight="1" x14ac:dyDescent="0.2">
      <c r="A5" s="395"/>
      <c r="B5" s="403"/>
      <c r="C5" s="276" t="s">
        <v>54</v>
      </c>
      <c r="D5" s="277" t="s">
        <v>55</v>
      </c>
      <c r="E5" s="276" t="s">
        <v>54</v>
      </c>
      <c r="F5" s="277" t="s">
        <v>55</v>
      </c>
      <c r="G5" s="276" t="s">
        <v>54</v>
      </c>
      <c r="H5" s="277" t="s">
        <v>55</v>
      </c>
      <c r="I5" s="276" t="s">
        <v>54</v>
      </c>
      <c r="J5" s="277" t="s">
        <v>55</v>
      </c>
      <c r="K5" s="406" t="s">
        <v>54</v>
      </c>
      <c r="L5" s="408" t="s">
        <v>55</v>
      </c>
      <c r="M5" s="88"/>
      <c r="Q5" s="80"/>
    </row>
    <row r="6" spans="1:17" ht="15" customHeight="1" x14ac:dyDescent="0.2">
      <c r="A6" s="396"/>
      <c r="B6" s="404"/>
      <c r="C6" s="279">
        <v>41000</v>
      </c>
      <c r="D6" s="280">
        <v>41000</v>
      </c>
      <c r="E6" s="279">
        <v>41091</v>
      </c>
      <c r="F6" s="280">
        <v>41091</v>
      </c>
      <c r="G6" s="279"/>
      <c r="H6" s="280"/>
      <c r="I6" s="279"/>
      <c r="J6" s="280"/>
      <c r="K6" s="407"/>
      <c r="L6" s="409"/>
      <c r="M6" s="88"/>
    </row>
    <row r="7" spans="1:17" x14ac:dyDescent="0.2">
      <c r="A7" s="281">
        <v>1</v>
      </c>
      <c r="B7" s="282" t="s">
        <v>1</v>
      </c>
      <c r="C7" s="283">
        <v>23741</v>
      </c>
      <c r="D7" s="284">
        <v>2187</v>
      </c>
      <c r="E7" s="283">
        <v>24654</v>
      </c>
      <c r="F7" s="284">
        <v>2245</v>
      </c>
      <c r="G7" s="283">
        <v>25300</v>
      </c>
      <c r="H7" s="284">
        <v>2315</v>
      </c>
      <c r="I7" s="283">
        <v>26405</v>
      </c>
      <c r="J7" s="284">
        <v>2389</v>
      </c>
      <c r="K7" s="283">
        <f>$I7-'[1]Año 2011'!$I7</f>
        <v>3552</v>
      </c>
      <c r="L7" s="285">
        <f>$J7-'[1]Año 2011'!$J7</f>
        <v>285</v>
      </c>
      <c r="M7" s="89"/>
      <c r="O7" s="20"/>
      <c r="P7" s="20"/>
    </row>
    <row r="8" spans="1:17" x14ac:dyDescent="0.2">
      <c r="A8" s="281">
        <v>2</v>
      </c>
      <c r="B8" s="282" t="s">
        <v>2</v>
      </c>
      <c r="C8" s="283">
        <v>49015</v>
      </c>
      <c r="D8" s="284">
        <v>2435</v>
      </c>
      <c r="E8" s="283">
        <v>50677</v>
      </c>
      <c r="F8" s="284">
        <v>2542</v>
      </c>
      <c r="G8" s="283">
        <v>51807</v>
      </c>
      <c r="H8" s="284">
        <v>2622</v>
      </c>
      <c r="I8" s="283">
        <v>53860</v>
      </c>
      <c r="J8" s="284">
        <v>2712</v>
      </c>
      <c r="K8" s="283">
        <f>$I8-'[1]Año 2011'!$I8</f>
        <v>6875</v>
      </c>
      <c r="L8" s="285">
        <f>$J8-'[1]Año 2011'!$J8</f>
        <v>404</v>
      </c>
      <c r="M8" s="89"/>
      <c r="O8" s="20"/>
      <c r="P8" s="20"/>
    </row>
    <row r="9" spans="1:17" x14ac:dyDescent="0.2">
      <c r="A9" s="281">
        <v>3</v>
      </c>
      <c r="B9" s="282" t="s">
        <v>3</v>
      </c>
      <c r="C9" s="283">
        <v>594309</v>
      </c>
      <c r="D9" s="284">
        <v>8779</v>
      </c>
      <c r="E9" s="283">
        <v>715727</v>
      </c>
      <c r="F9" s="284">
        <v>9170</v>
      </c>
      <c r="G9" s="283">
        <v>794614</v>
      </c>
      <c r="H9" s="284">
        <v>9448</v>
      </c>
      <c r="I9" s="283">
        <v>942097</v>
      </c>
      <c r="J9" s="284">
        <v>9740</v>
      </c>
      <c r="K9" s="283">
        <f>$I9-'[1]Año 2011'!$I9</f>
        <v>452386</v>
      </c>
      <c r="L9" s="285">
        <f>$J9-'[1]Año 2011'!$J9</f>
        <v>1349</v>
      </c>
      <c r="M9" s="89"/>
      <c r="O9" s="20"/>
      <c r="P9" s="20"/>
    </row>
    <row r="10" spans="1:17" x14ac:dyDescent="0.2">
      <c r="A10" s="281">
        <v>4</v>
      </c>
      <c r="B10" s="282" t="s">
        <v>4</v>
      </c>
      <c r="C10" s="283">
        <v>91377</v>
      </c>
      <c r="D10" s="284">
        <v>4909</v>
      </c>
      <c r="E10" s="283">
        <v>95476</v>
      </c>
      <c r="F10" s="284">
        <v>5139</v>
      </c>
      <c r="G10" s="283">
        <v>98296</v>
      </c>
      <c r="H10" s="284">
        <v>5353</v>
      </c>
      <c r="I10" s="283">
        <v>103262</v>
      </c>
      <c r="J10" s="284">
        <v>5591</v>
      </c>
      <c r="K10" s="283">
        <f>$I10-'[1]Año 2011'!$I10</f>
        <v>15989</v>
      </c>
      <c r="L10" s="285">
        <f>$J10-'[1]Año 2011'!$J10</f>
        <v>951</v>
      </c>
      <c r="M10" s="89"/>
    </row>
    <row r="11" spans="1:17" x14ac:dyDescent="0.2">
      <c r="A11" s="281">
        <v>5</v>
      </c>
      <c r="B11" s="282" t="s">
        <v>5</v>
      </c>
      <c r="C11" s="283">
        <v>481622</v>
      </c>
      <c r="D11" s="284">
        <v>6388</v>
      </c>
      <c r="E11" s="283">
        <v>510585</v>
      </c>
      <c r="F11" s="284">
        <v>6622</v>
      </c>
      <c r="G11" s="283">
        <v>527801</v>
      </c>
      <c r="H11" s="284">
        <v>6847</v>
      </c>
      <c r="I11" s="283">
        <v>559888</v>
      </c>
      <c r="J11" s="284">
        <v>7071</v>
      </c>
      <c r="K11" s="283">
        <f>$I11-'[1]Año 2011'!$I11</f>
        <v>104661</v>
      </c>
      <c r="L11" s="285">
        <f>$J11-'[1]Año 2011'!$J11</f>
        <v>967</v>
      </c>
      <c r="M11" s="89"/>
    </row>
    <row r="12" spans="1:17" x14ac:dyDescent="0.2">
      <c r="A12" s="281">
        <v>6</v>
      </c>
      <c r="B12" s="282" t="s">
        <v>6</v>
      </c>
      <c r="C12" s="283">
        <v>6893</v>
      </c>
      <c r="D12" s="284">
        <v>5304</v>
      </c>
      <c r="E12" s="283">
        <v>7110</v>
      </c>
      <c r="F12" s="284">
        <v>5387</v>
      </c>
      <c r="G12" s="283">
        <v>7285</v>
      </c>
      <c r="H12" s="284">
        <v>5477</v>
      </c>
      <c r="I12" s="283">
        <v>7573</v>
      </c>
      <c r="J12" s="284">
        <v>5558</v>
      </c>
      <c r="K12" s="283">
        <f>$I12-'[1]Año 2011'!$I12</f>
        <v>908</v>
      </c>
      <c r="L12" s="285">
        <f>$J12-'[1]Año 2011'!$J12</f>
        <v>377</v>
      </c>
      <c r="M12" s="89"/>
    </row>
    <row r="13" spans="1:17" x14ac:dyDescent="0.2">
      <c r="A13" s="281">
        <v>7</v>
      </c>
      <c r="B13" s="282" t="s">
        <v>7</v>
      </c>
      <c r="C13" s="283">
        <v>782064</v>
      </c>
      <c r="D13" s="284">
        <v>67716</v>
      </c>
      <c r="E13" s="283">
        <v>807228</v>
      </c>
      <c r="F13" s="284">
        <v>69620</v>
      </c>
      <c r="G13" s="283">
        <v>823820</v>
      </c>
      <c r="H13" s="284">
        <v>71514</v>
      </c>
      <c r="I13" s="283">
        <v>851284</v>
      </c>
      <c r="J13" s="284">
        <v>73405</v>
      </c>
      <c r="K13" s="283">
        <f>$I13-'[1]Año 2011'!$I13</f>
        <v>94997</v>
      </c>
      <c r="L13" s="285">
        <f>$J13-'[1]Año 2011'!$J13</f>
        <v>8037</v>
      </c>
      <c r="M13" s="89"/>
    </row>
    <row r="14" spans="1:17" x14ac:dyDescent="0.2">
      <c r="A14" s="281">
        <v>8</v>
      </c>
      <c r="B14" s="282" t="s">
        <v>8</v>
      </c>
      <c r="C14" s="283">
        <v>65422</v>
      </c>
      <c r="D14" s="284">
        <v>14688</v>
      </c>
      <c r="E14" s="283">
        <v>68194</v>
      </c>
      <c r="F14" s="284">
        <v>15273</v>
      </c>
      <c r="G14" s="283">
        <v>70149</v>
      </c>
      <c r="H14" s="284">
        <v>15800</v>
      </c>
      <c r="I14" s="283">
        <v>73936</v>
      </c>
      <c r="J14" s="284">
        <v>16389</v>
      </c>
      <c r="K14" s="283">
        <f>$I14-'[1]Año 2011'!$I14</f>
        <v>11210</v>
      </c>
      <c r="L14" s="285">
        <f>$J14-'[1]Año 2011'!$J14</f>
        <v>2273</v>
      </c>
      <c r="M14" s="89"/>
    </row>
    <row r="15" spans="1:17" x14ac:dyDescent="0.2">
      <c r="A15" s="281">
        <v>9</v>
      </c>
      <c r="B15" s="282" t="s">
        <v>9</v>
      </c>
      <c r="C15" s="283">
        <v>5360</v>
      </c>
      <c r="D15" s="284">
        <v>224</v>
      </c>
      <c r="E15" s="283">
        <v>5635</v>
      </c>
      <c r="F15" s="284">
        <v>230</v>
      </c>
      <c r="G15" s="283">
        <v>5809</v>
      </c>
      <c r="H15" s="284">
        <v>235</v>
      </c>
      <c r="I15" s="283">
        <v>6127</v>
      </c>
      <c r="J15" s="284">
        <v>242</v>
      </c>
      <c r="K15" s="283">
        <f>$I15-'[1]Año 2011'!$I15</f>
        <v>1018</v>
      </c>
      <c r="L15" s="285">
        <f>$J15-'[1]Año 2011'!$J15</f>
        <v>22</v>
      </c>
      <c r="M15" s="89"/>
    </row>
    <row r="16" spans="1:17" x14ac:dyDescent="0.2">
      <c r="A16" s="281">
        <v>10</v>
      </c>
      <c r="B16" s="282" t="s">
        <v>10</v>
      </c>
      <c r="C16" s="283">
        <v>4038</v>
      </c>
      <c r="D16" s="284">
        <v>1053</v>
      </c>
      <c r="E16" s="283">
        <v>4220</v>
      </c>
      <c r="F16" s="284">
        <v>1108</v>
      </c>
      <c r="G16" s="283">
        <v>4341</v>
      </c>
      <c r="H16" s="284">
        <v>1133</v>
      </c>
      <c r="I16" s="283">
        <v>4575</v>
      </c>
      <c r="J16" s="284">
        <v>1166</v>
      </c>
      <c r="K16" s="283">
        <f>$I16-'[1]Año 2011'!$I16</f>
        <v>670</v>
      </c>
      <c r="L16" s="285">
        <f>$J16-'[1]Año 2011'!$J16</f>
        <v>154</v>
      </c>
      <c r="M16" s="89"/>
    </row>
    <row r="17" spans="1:15" x14ac:dyDescent="0.2">
      <c r="A17" s="281">
        <v>11</v>
      </c>
      <c r="B17" s="282" t="s">
        <v>11</v>
      </c>
      <c r="C17" s="283">
        <v>357353</v>
      </c>
      <c r="D17" s="284">
        <v>12776</v>
      </c>
      <c r="E17" s="283">
        <v>373307</v>
      </c>
      <c r="F17" s="284">
        <v>13321</v>
      </c>
      <c r="G17" s="283">
        <v>384036</v>
      </c>
      <c r="H17" s="284">
        <v>13740</v>
      </c>
      <c r="I17" s="283">
        <v>403778</v>
      </c>
      <c r="J17" s="284">
        <v>14183</v>
      </c>
      <c r="K17" s="283">
        <f>$I17-'[1]Año 2011'!$I17</f>
        <v>63122</v>
      </c>
      <c r="L17" s="285">
        <f>$J17-'[1]Año 2011'!$J17</f>
        <v>1956</v>
      </c>
      <c r="M17" s="89"/>
    </row>
    <row r="18" spans="1:15" ht="15" x14ac:dyDescent="0.2">
      <c r="A18" s="281">
        <v>12</v>
      </c>
      <c r="B18" s="282" t="s">
        <v>12</v>
      </c>
      <c r="C18" s="283">
        <v>13933</v>
      </c>
      <c r="D18" s="284">
        <v>1063</v>
      </c>
      <c r="E18" s="283">
        <v>14576</v>
      </c>
      <c r="F18" s="284">
        <v>1105</v>
      </c>
      <c r="G18" s="283">
        <v>14986</v>
      </c>
      <c r="H18" s="284">
        <v>1142</v>
      </c>
      <c r="I18" s="283">
        <v>15783</v>
      </c>
      <c r="J18" s="284">
        <v>1187</v>
      </c>
      <c r="K18" s="283">
        <f>$I18-'[1]Año 2011'!$I18</f>
        <v>2421</v>
      </c>
      <c r="L18" s="285">
        <f>$J18-'[1]Año 2011'!$J18</f>
        <v>171</v>
      </c>
      <c r="M18" s="89"/>
      <c r="O18" s="256"/>
    </row>
    <row r="19" spans="1:15" x14ac:dyDescent="0.2">
      <c r="A19" s="281">
        <v>13</v>
      </c>
      <c r="B19" s="282" t="s">
        <v>13</v>
      </c>
      <c r="C19" s="283">
        <v>2530</v>
      </c>
      <c r="D19" s="284">
        <v>276</v>
      </c>
      <c r="E19" s="283">
        <v>2641</v>
      </c>
      <c r="F19" s="284">
        <v>282</v>
      </c>
      <c r="G19" s="283">
        <v>2716</v>
      </c>
      <c r="H19" s="284">
        <v>290</v>
      </c>
      <c r="I19" s="283">
        <v>2833</v>
      </c>
      <c r="J19" s="284">
        <v>297</v>
      </c>
      <c r="K19" s="283">
        <f>$I19-'[1]Año 2011'!$I19</f>
        <v>413</v>
      </c>
      <c r="L19" s="285">
        <f>$J19-'[1]Año 2011'!$J19</f>
        <v>35</v>
      </c>
      <c r="M19" s="89"/>
    </row>
    <row r="20" spans="1:15" x14ac:dyDescent="0.2">
      <c r="A20" s="281">
        <v>14</v>
      </c>
      <c r="B20" s="282" t="s">
        <v>14</v>
      </c>
      <c r="C20" s="283">
        <v>7449</v>
      </c>
      <c r="D20" s="284">
        <v>828</v>
      </c>
      <c r="E20" s="283">
        <v>7726</v>
      </c>
      <c r="F20" s="284">
        <v>845</v>
      </c>
      <c r="G20" s="283">
        <v>7906</v>
      </c>
      <c r="H20" s="284">
        <v>878</v>
      </c>
      <c r="I20" s="283">
        <v>8216</v>
      </c>
      <c r="J20" s="284">
        <v>899</v>
      </c>
      <c r="K20" s="283">
        <f>$I20-'[1]Año 2011'!$I20</f>
        <v>1070</v>
      </c>
      <c r="L20" s="285">
        <f>$J20-'[1]Año 2011'!$J20</f>
        <v>106</v>
      </c>
      <c r="M20" s="89"/>
    </row>
    <row r="21" spans="1:15" x14ac:dyDescent="0.2">
      <c r="A21" s="281">
        <v>15</v>
      </c>
      <c r="B21" s="282" t="s">
        <v>15</v>
      </c>
      <c r="C21" s="283">
        <v>18162</v>
      </c>
      <c r="D21" s="284">
        <v>1609</v>
      </c>
      <c r="E21" s="283">
        <v>18738</v>
      </c>
      <c r="F21" s="284">
        <v>1674</v>
      </c>
      <c r="G21" s="283">
        <v>19153</v>
      </c>
      <c r="H21" s="284">
        <v>1729</v>
      </c>
      <c r="I21" s="283">
        <v>19887</v>
      </c>
      <c r="J21" s="284">
        <v>1793</v>
      </c>
      <c r="K21" s="283">
        <f>$I21-'[1]Año 2011'!$I21</f>
        <v>2325</v>
      </c>
      <c r="L21" s="285">
        <f>$J21-'[1]Año 2011'!$J21</f>
        <v>244</v>
      </c>
      <c r="M21" s="89"/>
    </row>
    <row r="22" spans="1:15" x14ac:dyDescent="0.2">
      <c r="A22" s="281">
        <v>16</v>
      </c>
      <c r="B22" s="282" t="s">
        <v>16</v>
      </c>
      <c r="C22" s="283">
        <v>11599</v>
      </c>
      <c r="D22" s="284">
        <v>1782</v>
      </c>
      <c r="E22" s="283">
        <v>11990</v>
      </c>
      <c r="F22" s="284">
        <v>1847</v>
      </c>
      <c r="G22" s="283">
        <v>12230</v>
      </c>
      <c r="H22" s="284">
        <v>1908</v>
      </c>
      <c r="I22" s="283">
        <v>12670</v>
      </c>
      <c r="J22" s="284">
        <v>1961</v>
      </c>
      <c r="K22" s="283">
        <f>$I22-'[1]Año 2011'!$I22</f>
        <v>1434</v>
      </c>
      <c r="L22" s="285">
        <f>$J22-'[1]Año 2011'!$J22</f>
        <v>251</v>
      </c>
      <c r="M22" s="89"/>
    </row>
    <row r="23" spans="1:15" x14ac:dyDescent="0.2">
      <c r="A23" s="281">
        <v>17</v>
      </c>
      <c r="B23" s="282" t="s">
        <v>17</v>
      </c>
      <c r="C23" s="283">
        <v>10617</v>
      </c>
      <c r="D23" s="284">
        <v>1832</v>
      </c>
      <c r="E23" s="283">
        <v>11075</v>
      </c>
      <c r="F23" s="284">
        <v>1906</v>
      </c>
      <c r="G23" s="283">
        <v>11368</v>
      </c>
      <c r="H23" s="284">
        <v>1971</v>
      </c>
      <c r="I23" s="283">
        <v>11968</v>
      </c>
      <c r="J23" s="284">
        <v>2023</v>
      </c>
      <c r="K23" s="283">
        <f>$I23-'[1]Año 2011'!$I23</f>
        <v>1755</v>
      </c>
      <c r="L23" s="285">
        <f>$J23-'[1]Año 2011'!$J23</f>
        <v>272</v>
      </c>
      <c r="M23" s="89"/>
    </row>
    <row r="24" spans="1:15" s="76" customFormat="1" x14ac:dyDescent="0.2">
      <c r="A24" s="281">
        <v>18</v>
      </c>
      <c r="B24" s="282" t="s">
        <v>432</v>
      </c>
      <c r="C24" s="283" t="s">
        <v>56</v>
      </c>
      <c r="D24" s="284">
        <v>3758</v>
      </c>
      <c r="E24" s="283" t="s">
        <v>56</v>
      </c>
      <c r="F24" s="284">
        <v>3934</v>
      </c>
      <c r="G24" s="283" t="s">
        <v>56</v>
      </c>
      <c r="H24" s="284">
        <v>4085</v>
      </c>
      <c r="I24" s="283" t="s">
        <v>56</v>
      </c>
      <c r="J24" s="284">
        <v>4279</v>
      </c>
      <c r="K24" s="283">
        <v>3773</v>
      </c>
      <c r="L24" s="285">
        <f>$J24-'[1]Año 2011'!$J24</f>
        <v>720</v>
      </c>
      <c r="M24" s="91"/>
    </row>
    <row r="25" spans="1:15" x14ac:dyDescent="0.2">
      <c r="A25" s="281">
        <v>19</v>
      </c>
      <c r="B25" s="282" t="s">
        <v>19</v>
      </c>
      <c r="C25" s="283">
        <v>2192959</v>
      </c>
      <c r="D25" s="284">
        <v>70526</v>
      </c>
      <c r="E25" s="283">
        <v>2291708</v>
      </c>
      <c r="F25" s="284">
        <v>74439</v>
      </c>
      <c r="G25" s="283">
        <v>2369299</v>
      </c>
      <c r="H25" s="284">
        <v>77831</v>
      </c>
      <c r="I25" s="283">
        <v>2453570</v>
      </c>
      <c r="J25" s="284">
        <v>79454</v>
      </c>
      <c r="K25" s="283">
        <f>$I25-'[1]Año 2011'!$I25</f>
        <v>298260</v>
      </c>
      <c r="L25" s="285">
        <f>$J25-'[1]Año 2011'!$J25</f>
        <v>10043</v>
      </c>
      <c r="M25" s="89"/>
    </row>
    <row r="26" spans="1:15" x14ac:dyDescent="0.2">
      <c r="A26" s="281">
        <v>20</v>
      </c>
      <c r="B26" s="282" t="s">
        <v>20</v>
      </c>
      <c r="C26" s="283">
        <v>157649</v>
      </c>
      <c r="D26" s="284">
        <v>592</v>
      </c>
      <c r="E26" s="283">
        <v>164504</v>
      </c>
      <c r="F26" s="284">
        <v>625</v>
      </c>
      <c r="G26" s="283">
        <v>171420</v>
      </c>
      <c r="H26" s="284">
        <v>665</v>
      </c>
      <c r="I26" s="283">
        <v>178471</v>
      </c>
      <c r="J26" s="284">
        <v>691</v>
      </c>
      <c r="K26" s="283">
        <f>$I26-'[1]Año 2011'!$I26</f>
        <v>24561</v>
      </c>
      <c r="L26" s="285">
        <f>$J26-'[1]Año 2011'!$J26</f>
        <v>117</v>
      </c>
      <c r="M26" s="89"/>
    </row>
    <row r="27" spans="1:15" x14ac:dyDescent="0.2">
      <c r="A27" s="281">
        <v>21</v>
      </c>
      <c r="B27" s="282" t="s">
        <v>21</v>
      </c>
      <c r="C27" s="283">
        <v>2099674</v>
      </c>
      <c r="D27" s="284">
        <v>145977</v>
      </c>
      <c r="E27" s="283">
        <v>2144641</v>
      </c>
      <c r="F27" s="284">
        <v>150491</v>
      </c>
      <c r="G27" s="283">
        <v>2175921</v>
      </c>
      <c r="H27" s="284">
        <v>154608</v>
      </c>
      <c r="I27" s="283">
        <v>2225255</v>
      </c>
      <c r="J27" s="284">
        <v>158515</v>
      </c>
      <c r="K27" s="283">
        <f>$I27-'[1]Año 2011'!$I27</f>
        <v>164883</v>
      </c>
      <c r="L27" s="285">
        <f>$J27-'[1]Año 2011'!$J27</f>
        <v>16575</v>
      </c>
      <c r="M27" s="89"/>
    </row>
    <row r="28" spans="1:15" x14ac:dyDescent="0.2">
      <c r="A28" s="281">
        <v>22</v>
      </c>
      <c r="B28" s="282" t="s">
        <v>22</v>
      </c>
      <c r="C28" s="283">
        <v>5689</v>
      </c>
      <c r="D28" s="284">
        <v>1455</v>
      </c>
      <c r="E28" s="283">
        <v>5847</v>
      </c>
      <c r="F28" s="284">
        <v>1494</v>
      </c>
      <c r="G28" s="283">
        <v>5951</v>
      </c>
      <c r="H28" s="284">
        <v>1522</v>
      </c>
      <c r="I28" s="283">
        <v>6128</v>
      </c>
      <c r="J28" s="284">
        <v>1553</v>
      </c>
      <c r="K28" s="283">
        <f>$I28-'[1]Año 2011'!$I28</f>
        <v>588</v>
      </c>
      <c r="L28" s="285">
        <f>$J28-'[1]Año 2011'!$J28</f>
        <v>148</v>
      </c>
      <c r="M28" s="89"/>
    </row>
    <row r="29" spans="1:15" x14ac:dyDescent="0.2">
      <c r="A29" s="281">
        <v>23</v>
      </c>
      <c r="B29" s="282" t="s">
        <v>23</v>
      </c>
      <c r="C29" s="283">
        <v>551131</v>
      </c>
      <c r="D29" s="284">
        <v>79481</v>
      </c>
      <c r="E29" s="283">
        <v>583876</v>
      </c>
      <c r="F29" s="284">
        <v>82824</v>
      </c>
      <c r="G29" s="283">
        <v>601906</v>
      </c>
      <c r="H29" s="284">
        <v>85670</v>
      </c>
      <c r="I29" s="283">
        <v>633021</v>
      </c>
      <c r="J29" s="284">
        <v>88354</v>
      </c>
      <c r="K29" s="283">
        <f>$I29-'[1]Año 2011'!$I29</f>
        <v>104547</v>
      </c>
      <c r="L29" s="285">
        <f>$J29-'[1]Año 2011'!$J29</f>
        <v>12562</v>
      </c>
      <c r="M29" s="89"/>
    </row>
    <row r="30" spans="1:15" x14ac:dyDescent="0.2">
      <c r="A30" s="281">
        <v>24</v>
      </c>
      <c r="B30" s="282" t="s">
        <v>433</v>
      </c>
      <c r="C30" s="283">
        <v>140556</v>
      </c>
      <c r="D30" s="284">
        <v>3766</v>
      </c>
      <c r="E30" s="283">
        <v>145048</v>
      </c>
      <c r="F30" s="284">
        <v>3901</v>
      </c>
      <c r="G30" s="283">
        <v>147993</v>
      </c>
      <c r="H30" s="284">
        <v>4030</v>
      </c>
      <c r="I30" s="283">
        <v>153282</v>
      </c>
      <c r="J30" s="284">
        <v>4183</v>
      </c>
      <c r="K30" s="283">
        <f>$I30-'[1]Año 2011'!$I30</f>
        <v>17199</v>
      </c>
      <c r="L30" s="285">
        <f>$J30-'[1]Año 2011'!$J30</f>
        <v>593</v>
      </c>
      <c r="M30" s="90"/>
    </row>
    <row r="31" spans="1:15" x14ac:dyDescent="0.2">
      <c r="A31" s="281">
        <v>25</v>
      </c>
      <c r="B31" s="282" t="s">
        <v>25</v>
      </c>
      <c r="C31" s="283">
        <v>30016</v>
      </c>
      <c r="D31" s="284">
        <v>3444</v>
      </c>
      <c r="E31" s="283">
        <v>31351</v>
      </c>
      <c r="F31" s="284">
        <v>3589</v>
      </c>
      <c r="G31" s="283">
        <v>32273</v>
      </c>
      <c r="H31" s="284">
        <v>3698</v>
      </c>
      <c r="I31" s="283">
        <v>34048</v>
      </c>
      <c r="J31" s="284">
        <v>3816</v>
      </c>
      <c r="K31" s="283">
        <f>$I31-'[1]Año 2011'!$I31</f>
        <v>5407</v>
      </c>
      <c r="L31" s="285">
        <f>$J31-'[1]Año 2011'!$J31</f>
        <v>493</v>
      </c>
      <c r="M31" s="89"/>
    </row>
    <row r="32" spans="1:15" x14ac:dyDescent="0.2">
      <c r="A32" s="281">
        <v>26</v>
      </c>
      <c r="B32" s="282" t="s">
        <v>150</v>
      </c>
      <c r="C32" s="283">
        <v>112623</v>
      </c>
      <c r="D32" s="284">
        <v>8694</v>
      </c>
      <c r="E32" s="283">
        <v>118591</v>
      </c>
      <c r="F32" s="284">
        <v>9176</v>
      </c>
      <c r="G32" s="283">
        <v>122643</v>
      </c>
      <c r="H32" s="284">
        <v>9598</v>
      </c>
      <c r="I32" s="283">
        <v>129573</v>
      </c>
      <c r="J32" s="284">
        <v>9992</v>
      </c>
      <c r="K32" s="283">
        <f>$I32-'[1]Año 2011'!$I32</f>
        <v>22784</v>
      </c>
      <c r="L32" s="285">
        <f>$J32-'[1]Año 2011'!$J32</f>
        <v>1767</v>
      </c>
      <c r="M32" s="91"/>
    </row>
    <row r="33" spans="1:13" x14ac:dyDescent="0.2">
      <c r="A33" s="281">
        <v>27</v>
      </c>
      <c r="B33" s="282" t="s">
        <v>27</v>
      </c>
      <c r="C33" s="283">
        <v>77641</v>
      </c>
      <c r="D33" s="284">
        <v>842</v>
      </c>
      <c r="E33" s="283">
        <v>81542</v>
      </c>
      <c r="F33" s="284">
        <v>872</v>
      </c>
      <c r="G33" s="283">
        <v>84217</v>
      </c>
      <c r="H33" s="284">
        <v>904</v>
      </c>
      <c r="I33" s="283">
        <v>89057</v>
      </c>
      <c r="J33" s="284">
        <v>941</v>
      </c>
      <c r="K33" s="283">
        <f>$I33-'[1]Año 2011'!$I33</f>
        <v>15548</v>
      </c>
      <c r="L33" s="285">
        <f>$J33-'[1]Año 2011'!$J33</f>
        <v>141</v>
      </c>
      <c r="M33" s="89"/>
    </row>
    <row r="34" spans="1:13" x14ac:dyDescent="0.2">
      <c r="A34" s="281">
        <v>28</v>
      </c>
      <c r="B34" s="282" t="s">
        <v>28</v>
      </c>
      <c r="C34" s="283">
        <v>21821</v>
      </c>
      <c r="D34" s="284">
        <v>3321</v>
      </c>
      <c r="E34" s="283">
        <v>22816</v>
      </c>
      <c r="F34" s="284">
        <v>3430</v>
      </c>
      <c r="G34" s="283">
        <v>23521</v>
      </c>
      <c r="H34" s="284">
        <v>3508</v>
      </c>
      <c r="I34" s="283">
        <v>24752</v>
      </c>
      <c r="J34" s="284">
        <v>3624</v>
      </c>
      <c r="K34" s="283">
        <f>$I34-'[1]Año 2011'!$I34</f>
        <v>3928</v>
      </c>
      <c r="L34" s="285">
        <f>$J34-'[1]Año 2011'!$J34</f>
        <v>426</v>
      </c>
      <c r="M34" s="89"/>
    </row>
    <row r="35" spans="1:13" x14ac:dyDescent="0.2">
      <c r="A35" s="281">
        <v>29</v>
      </c>
      <c r="B35" s="282" t="s">
        <v>29</v>
      </c>
      <c r="C35" s="283">
        <v>718457</v>
      </c>
      <c r="D35" s="284">
        <v>6447</v>
      </c>
      <c r="E35" s="283">
        <v>757124</v>
      </c>
      <c r="F35" s="284">
        <v>6893</v>
      </c>
      <c r="G35" s="283">
        <v>782895</v>
      </c>
      <c r="H35" s="284">
        <v>7270</v>
      </c>
      <c r="I35" s="283">
        <v>830835</v>
      </c>
      <c r="J35" s="284">
        <v>7683</v>
      </c>
      <c r="K35" s="283">
        <f>$I35-'[1]Año 2011'!$I35</f>
        <v>149663</v>
      </c>
      <c r="L35" s="285">
        <f>$J35-'[1]Año 2011'!$J35</f>
        <v>1670</v>
      </c>
      <c r="M35" s="89"/>
    </row>
    <row r="36" spans="1:13" x14ac:dyDescent="0.2">
      <c r="A36" s="281">
        <v>30</v>
      </c>
      <c r="B36" s="282" t="s">
        <v>30</v>
      </c>
      <c r="C36" s="283">
        <v>54082</v>
      </c>
      <c r="D36" s="284">
        <v>2946</v>
      </c>
      <c r="E36" s="283">
        <v>56700</v>
      </c>
      <c r="F36" s="284">
        <v>3095</v>
      </c>
      <c r="G36" s="283">
        <v>58307</v>
      </c>
      <c r="H36" s="284">
        <v>3201</v>
      </c>
      <c r="I36" s="283">
        <v>61204</v>
      </c>
      <c r="J36" s="284">
        <v>3313</v>
      </c>
      <c r="K36" s="283">
        <f>$I36-'[1]Año 2011'!$I36</f>
        <v>9749</v>
      </c>
      <c r="L36" s="285">
        <f>$J36-'[1]Año 2011'!$J36</f>
        <v>508</v>
      </c>
      <c r="M36" s="89"/>
    </row>
    <row r="37" spans="1:13" x14ac:dyDescent="0.2">
      <c r="A37" s="281">
        <v>31</v>
      </c>
      <c r="B37" s="282" t="s">
        <v>31</v>
      </c>
      <c r="C37" s="283">
        <v>133321</v>
      </c>
      <c r="D37" s="284">
        <v>3084</v>
      </c>
      <c r="E37" s="283">
        <v>143445</v>
      </c>
      <c r="F37" s="284">
        <v>3196</v>
      </c>
      <c r="G37" s="283">
        <v>150661</v>
      </c>
      <c r="H37" s="284">
        <v>3300</v>
      </c>
      <c r="I37" s="283">
        <v>164875</v>
      </c>
      <c r="J37" s="284">
        <v>3417</v>
      </c>
      <c r="K37" s="283">
        <f>$I37-'[1]Año 2011'!$I37</f>
        <v>38929</v>
      </c>
      <c r="L37" s="285">
        <f>$J37-'[1]Año 2011'!$J37</f>
        <v>470</v>
      </c>
      <c r="M37" s="89"/>
    </row>
    <row r="38" spans="1:13" x14ac:dyDescent="0.2">
      <c r="A38" s="281">
        <v>32</v>
      </c>
      <c r="B38" s="282" t="s">
        <v>32</v>
      </c>
      <c r="C38" s="283">
        <v>11446</v>
      </c>
      <c r="D38" s="284">
        <v>1037</v>
      </c>
      <c r="E38" s="283">
        <v>12007</v>
      </c>
      <c r="F38" s="284">
        <v>1070</v>
      </c>
      <c r="G38" s="283">
        <v>12394</v>
      </c>
      <c r="H38" s="284">
        <v>1103</v>
      </c>
      <c r="I38" s="283">
        <v>13127</v>
      </c>
      <c r="J38" s="284">
        <v>1156</v>
      </c>
      <c r="K38" s="283">
        <f>$I38-'[1]Año 2011'!$I38</f>
        <v>2284</v>
      </c>
      <c r="L38" s="285">
        <f>$J38-'[1]Año 2011'!$J38</f>
        <v>172</v>
      </c>
      <c r="M38" s="89"/>
    </row>
    <row r="39" spans="1:13" x14ac:dyDescent="0.2">
      <c r="A39" s="281">
        <v>33</v>
      </c>
      <c r="B39" s="282" t="s">
        <v>33</v>
      </c>
      <c r="C39" s="283">
        <v>3042</v>
      </c>
      <c r="D39" s="284">
        <v>200</v>
      </c>
      <c r="E39" s="283">
        <v>3178</v>
      </c>
      <c r="F39" s="284">
        <v>210</v>
      </c>
      <c r="G39" s="283">
        <v>3256</v>
      </c>
      <c r="H39" s="284">
        <v>217</v>
      </c>
      <c r="I39" s="283">
        <v>3413</v>
      </c>
      <c r="J39" s="284">
        <v>229</v>
      </c>
      <c r="K39" s="283">
        <f>$I39-'[1]Año 2011'!$I39</f>
        <v>489</v>
      </c>
      <c r="L39" s="285">
        <f>$J39-'[1]Año 2011'!$J39</f>
        <v>40</v>
      </c>
      <c r="M39" s="89"/>
    </row>
    <row r="40" spans="1:13" x14ac:dyDescent="0.2">
      <c r="A40" s="281">
        <v>34</v>
      </c>
      <c r="B40" s="282" t="s">
        <v>34</v>
      </c>
      <c r="C40" s="283">
        <v>772007</v>
      </c>
      <c r="D40" s="284">
        <v>132673</v>
      </c>
      <c r="E40" s="283">
        <v>793742</v>
      </c>
      <c r="F40" s="284">
        <v>137964</v>
      </c>
      <c r="G40" s="283">
        <v>808188</v>
      </c>
      <c r="H40" s="284">
        <v>142438</v>
      </c>
      <c r="I40" s="283">
        <v>831739</v>
      </c>
      <c r="J40" s="284">
        <v>146942</v>
      </c>
      <c r="K40" s="283">
        <f>$I40-'[1]Año 2011'!$I40</f>
        <v>81590</v>
      </c>
      <c r="L40" s="285">
        <f>$J40-'[1]Año 2011'!$J40</f>
        <v>19088</v>
      </c>
      <c r="M40" s="89"/>
    </row>
    <row r="41" spans="1:13" ht="14.25" customHeight="1" x14ac:dyDescent="0.2">
      <c r="A41" s="281">
        <v>35</v>
      </c>
      <c r="B41" s="282" t="s">
        <v>35</v>
      </c>
      <c r="C41" s="283">
        <v>25318</v>
      </c>
      <c r="D41" s="284">
        <v>1679</v>
      </c>
      <c r="E41" s="283">
        <v>26736</v>
      </c>
      <c r="F41" s="284">
        <v>1761</v>
      </c>
      <c r="G41" s="283">
        <v>27606</v>
      </c>
      <c r="H41" s="284">
        <v>1838</v>
      </c>
      <c r="I41" s="283">
        <v>29125</v>
      </c>
      <c r="J41" s="284">
        <v>1918</v>
      </c>
      <c r="K41" s="283">
        <f>$I41-'[1]Año 2011'!$I41</f>
        <v>5030</v>
      </c>
      <c r="L41" s="285">
        <f>$J41-'[1]Año 2011'!$J41</f>
        <v>326</v>
      </c>
      <c r="M41" s="91"/>
    </row>
    <row r="42" spans="1:13" x14ac:dyDescent="0.2">
      <c r="A42" s="281">
        <v>36</v>
      </c>
      <c r="B42" s="282" t="s">
        <v>36</v>
      </c>
      <c r="C42" s="283">
        <v>253331</v>
      </c>
      <c r="D42" s="284">
        <v>853</v>
      </c>
      <c r="E42" s="283">
        <v>266086</v>
      </c>
      <c r="F42" s="284">
        <v>893</v>
      </c>
      <c r="G42" s="283">
        <v>274875</v>
      </c>
      <c r="H42" s="284">
        <v>939</v>
      </c>
      <c r="I42" s="283">
        <v>291420</v>
      </c>
      <c r="J42" s="284">
        <v>982</v>
      </c>
      <c r="K42" s="283">
        <f>$I42-'[1]Año 2011'!$I42</f>
        <v>51410</v>
      </c>
      <c r="L42" s="285">
        <f>$J42-'[1]Año 2011'!$J42</f>
        <v>179</v>
      </c>
      <c r="M42" s="89"/>
    </row>
    <row r="43" spans="1:13" ht="12.75" customHeight="1" x14ac:dyDescent="0.2">
      <c r="A43" s="281">
        <v>37</v>
      </c>
      <c r="B43" s="282" t="s">
        <v>37</v>
      </c>
      <c r="C43" s="283">
        <v>99797</v>
      </c>
      <c r="D43" s="284">
        <v>4398</v>
      </c>
      <c r="E43" s="283">
        <v>106884</v>
      </c>
      <c r="F43" s="284">
        <v>4622</v>
      </c>
      <c r="G43" s="283">
        <v>111300</v>
      </c>
      <c r="H43" s="284">
        <v>4804</v>
      </c>
      <c r="I43" s="283">
        <v>119186</v>
      </c>
      <c r="J43" s="284">
        <v>5005</v>
      </c>
      <c r="K43" s="283">
        <f>$I43-'[1]Año 2011'!$I43</f>
        <v>26070</v>
      </c>
      <c r="L43" s="285">
        <f>$J43-'[1]Año 2011'!$J43</f>
        <v>868</v>
      </c>
      <c r="M43" s="91"/>
    </row>
    <row r="44" spans="1:13" x14ac:dyDescent="0.2">
      <c r="A44" s="281">
        <v>38</v>
      </c>
      <c r="B44" s="282" t="s">
        <v>38</v>
      </c>
      <c r="C44" s="283">
        <v>143398</v>
      </c>
      <c r="D44" s="284">
        <v>4792</v>
      </c>
      <c r="E44" s="283">
        <v>147539</v>
      </c>
      <c r="F44" s="284">
        <v>5003</v>
      </c>
      <c r="G44" s="283">
        <v>150639</v>
      </c>
      <c r="H44" s="284">
        <v>5164</v>
      </c>
      <c r="I44" s="283">
        <v>155701</v>
      </c>
      <c r="J44" s="284">
        <v>5315</v>
      </c>
      <c r="K44" s="283">
        <f>$I44-'[1]Año 2011'!$I44</f>
        <v>15903</v>
      </c>
      <c r="L44" s="285">
        <f>$J44-'[1]Año 2011'!$J44</f>
        <v>701</v>
      </c>
      <c r="M44" s="91"/>
    </row>
    <row r="45" spans="1:13" x14ac:dyDescent="0.2">
      <c r="A45" s="281">
        <v>39</v>
      </c>
      <c r="B45" s="282" t="s">
        <v>39</v>
      </c>
      <c r="C45" s="283">
        <v>161401</v>
      </c>
      <c r="D45" s="284">
        <v>22457</v>
      </c>
      <c r="E45" s="283">
        <v>168761</v>
      </c>
      <c r="F45" s="284">
        <v>23735</v>
      </c>
      <c r="G45" s="283">
        <v>173725</v>
      </c>
      <c r="H45" s="284">
        <v>24576</v>
      </c>
      <c r="I45" s="283">
        <v>181261</v>
      </c>
      <c r="J45" s="284">
        <v>25425</v>
      </c>
      <c r="K45" s="283">
        <f>$I45-'[1]Año 2011'!$I45</f>
        <v>24724</v>
      </c>
      <c r="L45" s="285">
        <f>$J45-'[1]Año 2011'!$J45</f>
        <v>3766</v>
      </c>
      <c r="M45" s="89"/>
    </row>
    <row r="46" spans="1:13" x14ac:dyDescent="0.2">
      <c r="A46" s="281">
        <v>40</v>
      </c>
      <c r="B46" s="282" t="s">
        <v>40</v>
      </c>
      <c r="C46" s="283">
        <v>15260</v>
      </c>
      <c r="D46" s="284">
        <v>1518</v>
      </c>
      <c r="E46" s="283">
        <v>15960</v>
      </c>
      <c r="F46" s="284">
        <v>1628</v>
      </c>
      <c r="G46" s="283">
        <v>16444</v>
      </c>
      <c r="H46" s="284">
        <v>1694</v>
      </c>
      <c r="I46" s="283">
        <v>17180</v>
      </c>
      <c r="J46" s="284">
        <v>1757</v>
      </c>
      <c r="K46" s="283">
        <f>$I46-'[1]Año 2011'!$I46</f>
        <v>2578</v>
      </c>
      <c r="L46" s="285">
        <f>$J46-'[1]Año 2011'!$J46</f>
        <v>341</v>
      </c>
      <c r="M46" s="89"/>
    </row>
    <row r="47" spans="1:13" x14ac:dyDescent="0.2">
      <c r="A47" s="281">
        <v>41</v>
      </c>
      <c r="B47" s="282" t="s">
        <v>41</v>
      </c>
      <c r="C47" s="283">
        <v>244471</v>
      </c>
      <c r="D47" s="284">
        <v>7258</v>
      </c>
      <c r="E47" s="283">
        <v>260837</v>
      </c>
      <c r="F47" s="284">
        <v>7743</v>
      </c>
      <c r="G47" s="283">
        <v>270940</v>
      </c>
      <c r="H47" s="284">
        <v>8196</v>
      </c>
      <c r="I47" s="283">
        <v>289365</v>
      </c>
      <c r="J47" s="284">
        <v>8682</v>
      </c>
      <c r="K47" s="283">
        <f>$I47-'[1]Año 2011'!$I47</f>
        <v>62224</v>
      </c>
      <c r="L47" s="285">
        <f>$J47-'[1]Año 2011'!$J47</f>
        <v>1895</v>
      </c>
      <c r="M47" s="91"/>
    </row>
    <row r="48" spans="1:13" x14ac:dyDescent="0.2">
      <c r="A48" s="281">
        <v>42</v>
      </c>
      <c r="B48" s="282" t="s">
        <v>42</v>
      </c>
      <c r="C48" s="283">
        <v>3598</v>
      </c>
      <c r="D48" s="284">
        <v>428</v>
      </c>
      <c r="E48" s="283">
        <v>3783</v>
      </c>
      <c r="F48" s="284">
        <v>445</v>
      </c>
      <c r="G48" s="283">
        <v>3893</v>
      </c>
      <c r="H48" s="284">
        <v>461</v>
      </c>
      <c r="I48" s="283">
        <v>4138</v>
      </c>
      <c r="J48" s="284">
        <v>478</v>
      </c>
      <c r="K48" s="283">
        <f>$I48-'[1]Año 2011'!$I48</f>
        <v>730</v>
      </c>
      <c r="L48" s="285">
        <f>$J48-'[1]Año 2011'!$J48</f>
        <v>76</v>
      </c>
      <c r="M48" s="91"/>
    </row>
    <row r="49" spans="1:13" x14ac:dyDescent="0.2">
      <c r="A49" s="281">
        <v>43</v>
      </c>
      <c r="B49" s="282" t="s">
        <v>149</v>
      </c>
      <c r="C49" s="283">
        <v>5047</v>
      </c>
      <c r="D49" s="284">
        <v>829</v>
      </c>
      <c r="E49" s="283">
        <v>5342</v>
      </c>
      <c r="F49" s="284">
        <v>878</v>
      </c>
      <c r="G49" s="283">
        <v>5563</v>
      </c>
      <c r="H49" s="284">
        <v>919</v>
      </c>
      <c r="I49" s="283">
        <v>5966</v>
      </c>
      <c r="J49" s="284">
        <v>947</v>
      </c>
      <c r="K49" s="283">
        <f>$I49-'[1]Año 2011'!$I49</f>
        <v>1224</v>
      </c>
      <c r="L49" s="285">
        <f>$J49-'[1]Año 2011'!$J49</f>
        <v>167</v>
      </c>
      <c r="M49" s="91"/>
    </row>
    <row r="50" spans="1:13" x14ac:dyDescent="0.2">
      <c r="A50" s="281">
        <v>44</v>
      </c>
      <c r="B50" s="282" t="s">
        <v>152</v>
      </c>
      <c r="C50" s="283">
        <v>13467</v>
      </c>
      <c r="D50" s="284">
        <v>6316</v>
      </c>
      <c r="E50" s="283">
        <v>14211</v>
      </c>
      <c r="F50" s="284">
        <v>6699</v>
      </c>
      <c r="G50" s="283">
        <v>14698</v>
      </c>
      <c r="H50" s="284">
        <v>6996</v>
      </c>
      <c r="I50" s="283">
        <v>15639</v>
      </c>
      <c r="J50" s="284">
        <v>7264</v>
      </c>
      <c r="K50" s="283">
        <f>$I50-'[1]Año 2011'!$I50</f>
        <v>2818</v>
      </c>
      <c r="L50" s="285">
        <f>$J50-'[1]Año 2011'!$J50</f>
        <v>1335</v>
      </c>
      <c r="M50" s="89"/>
    </row>
    <row r="51" spans="1:13" x14ac:dyDescent="0.2">
      <c r="A51" s="281">
        <v>45</v>
      </c>
      <c r="B51" s="282" t="s">
        <v>43</v>
      </c>
      <c r="C51" s="283">
        <v>4276</v>
      </c>
      <c r="D51" s="284">
        <v>627</v>
      </c>
      <c r="E51" s="283">
        <v>4500</v>
      </c>
      <c r="F51" s="284">
        <v>649</v>
      </c>
      <c r="G51" s="283">
        <v>4667</v>
      </c>
      <c r="H51" s="284">
        <v>674</v>
      </c>
      <c r="I51" s="283">
        <v>4961</v>
      </c>
      <c r="J51" s="284">
        <v>710</v>
      </c>
      <c r="K51" s="283">
        <f>$I51-'[1]Año 2011'!$I51</f>
        <v>932</v>
      </c>
      <c r="L51" s="285">
        <f>$J51-'[1]Año 2011'!$J51</f>
        <v>118</v>
      </c>
      <c r="M51" s="89"/>
    </row>
    <row r="52" spans="1:13" x14ac:dyDescent="0.2">
      <c r="A52" s="281">
        <v>46</v>
      </c>
      <c r="B52" s="282" t="s">
        <v>44</v>
      </c>
      <c r="C52" s="283">
        <v>2265577</v>
      </c>
      <c r="D52" s="284">
        <v>50011</v>
      </c>
      <c r="E52" s="283">
        <v>2373032</v>
      </c>
      <c r="F52" s="284">
        <v>52017</v>
      </c>
      <c r="G52" s="283">
        <v>2441281</v>
      </c>
      <c r="H52" s="284">
        <v>53492</v>
      </c>
      <c r="I52" s="283">
        <v>2567440</v>
      </c>
      <c r="J52" s="284">
        <v>54855</v>
      </c>
      <c r="K52" s="283">
        <f>$I52-'[1]Año 2011'!$I52</f>
        <v>405761</v>
      </c>
      <c r="L52" s="285">
        <f>$J52-'[1]Año 2011'!$J52</f>
        <v>7009</v>
      </c>
      <c r="M52" s="89"/>
    </row>
    <row r="53" spans="1:13" x14ac:dyDescent="0.2">
      <c r="A53" s="281">
        <v>47</v>
      </c>
      <c r="B53" s="282" t="s">
        <v>45</v>
      </c>
      <c r="C53" s="283">
        <v>133067</v>
      </c>
      <c r="D53" s="284">
        <v>4174</v>
      </c>
      <c r="E53" s="283">
        <v>141403</v>
      </c>
      <c r="F53" s="284">
        <v>4453</v>
      </c>
      <c r="G53" s="283">
        <v>148426</v>
      </c>
      <c r="H53" s="284">
        <v>4754</v>
      </c>
      <c r="I53" s="283">
        <v>160464</v>
      </c>
      <c r="J53" s="284">
        <v>5007</v>
      </c>
      <c r="K53" s="283">
        <f>$I53-'[1]Año 2011'!$I53</f>
        <v>34996</v>
      </c>
      <c r="L53" s="285">
        <f>$J53-'[1]Año 2011'!$J53</f>
        <v>1186</v>
      </c>
      <c r="M53" s="89"/>
    </row>
    <row r="54" spans="1:13" x14ac:dyDescent="0.2">
      <c r="A54" s="281">
        <v>48</v>
      </c>
      <c r="B54" s="282" t="s">
        <v>46</v>
      </c>
      <c r="C54" s="283">
        <v>6992</v>
      </c>
      <c r="D54" s="284">
        <v>521</v>
      </c>
      <c r="E54" s="283">
        <v>7364</v>
      </c>
      <c r="F54" s="284">
        <v>545</v>
      </c>
      <c r="G54" s="283">
        <v>7609</v>
      </c>
      <c r="H54" s="284">
        <v>564</v>
      </c>
      <c r="I54" s="283">
        <v>8056</v>
      </c>
      <c r="J54" s="284">
        <v>579</v>
      </c>
      <c r="K54" s="283">
        <f>$I54-'[1]Año 2011'!$I54</f>
        <v>1470</v>
      </c>
      <c r="L54" s="285">
        <f>$J54-'[1]Año 2011'!$J54</f>
        <v>93</v>
      </c>
      <c r="M54" s="89"/>
    </row>
    <row r="55" spans="1:13" x14ac:dyDescent="0.2">
      <c r="A55" s="281">
        <v>49</v>
      </c>
      <c r="B55" s="282" t="s">
        <v>47</v>
      </c>
      <c r="C55" s="283">
        <v>52792</v>
      </c>
      <c r="D55" s="284">
        <v>878</v>
      </c>
      <c r="E55" s="283">
        <v>55653</v>
      </c>
      <c r="F55" s="284">
        <v>930</v>
      </c>
      <c r="G55" s="283">
        <v>57839</v>
      </c>
      <c r="H55" s="284">
        <v>971</v>
      </c>
      <c r="I55" s="283">
        <v>62083</v>
      </c>
      <c r="J55" s="284">
        <v>1023</v>
      </c>
      <c r="K55" s="283">
        <f>$I55-'[1]Año 2011'!$I55</f>
        <v>13164</v>
      </c>
      <c r="L55" s="285">
        <f>$J55-'[1]Año 2011'!$J55</f>
        <v>231</v>
      </c>
      <c r="M55" s="91"/>
    </row>
    <row r="56" spans="1:13" x14ac:dyDescent="0.2">
      <c r="A56" s="281">
        <v>50</v>
      </c>
      <c r="B56" s="282" t="s">
        <v>48</v>
      </c>
      <c r="C56" s="283">
        <v>82091</v>
      </c>
      <c r="D56" s="284">
        <v>396</v>
      </c>
      <c r="E56" s="283">
        <v>86776</v>
      </c>
      <c r="F56" s="284">
        <v>414</v>
      </c>
      <c r="G56" s="283">
        <v>89986</v>
      </c>
      <c r="H56" s="284">
        <v>434</v>
      </c>
      <c r="I56" s="283">
        <v>95717</v>
      </c>
      <c r="J56" s="284">
        <v>452</v>
      </c>
      <c r="K56" s="283">
        <f>$I56-'[1]Año 2011'!$I56</f>
        <v>18833</v>
      </c>
      <c r="L56" s="285">
        <f>$J56-'[1]Año 2011'!$J56</f>
        <v>91</v>
      </c>
      <c r="M56" s="89"/>
    </row>
    <row r="57" spans="1:13" x14ac:dyDescent="0.2">
      <c r="A57" s="281">
        <v>51</v>
      </c>
      <c r="B57" s="282" t="s">
        <v>151</v>
      </c>
      <c r="C57" s="283">
        <v>465</v>
      </c>
      <c r="D57" s="284">
        <v>77</v>
      </c>
      <c r="E57" s="283">
        <v>469</v>
      </c>
      <c r="F57" s="284">
        <v>78</v>
      </c>
      <c r="G57" s="283">
        <v>474</v>
      </c>
      <c r="H57" s="284">
        <v>80</v>
      </c>
      <c r="I57" s="283">
        <v>486</v>
      </c>
      <c r="J57" s="284">
        <v>82</v>
      </c>
      <c r="K57" s="283">
        <f>$I57-'[1]Año 2011'!$I57</f>
        <v>25</v>
      </c>
      <c r="L57" s="285">
        <f>$J57-'[1]Año 2011'!$J57</f>
        <v>6</v>
      </c>
      <c r="M57" s="89"/>
    </row>
    <row r="58" spans="1:13" x14ac:dyDescent="0.2">
      <c r="A58" s="281">
        <v>52</v>
      </c>
      <c r="B58" s="282" t="s">
        <v>49</v>
      </c>
      <c r="C58" s="283">
        <v>33537</v>
      </c>
      <c r="D58" s="284">
        <v>5677</v>
      </c>
      <c r="E58" s="283">
        <v>34688</v>
      </c>
      <c r="F58" s="284">
        <v>5887</v>
      </c>
      <c r="G58" s="283">
        <v>35382</v>
      </c>
      <c r="H58" s="284">
        <v>6096</v>
      </c>
      <c r="I58" s="283">
        <v>36715</v>
      </c>
      <c r="J58" s="284">
        <v>6330</v>
      </c>
      <c r="K58" s="283">
        <f>$I58-'[1]Año 2011'!$I58</f>
        <v>4333</v>
      </c>
      <c r="L58" s="285">
        <f>$J58-'[1]Año 2011'!$J58</f>
        <v>912</v>
      </c>
      <c r="M58" s="89"/>
    </row>
    <row r="59" spans="1:13" x14ac:dyDescent="0.2">
      <c r="A59" s="281">
        <v>53</v>
      </c>
      <c r="B59" s="282" t="s">
        <v>50</v>
      </c>
      <c r="C59" s="283">
        <v>9311</v>
      </c>
      <c r="D59" s="284">
        <v>499</v>
      </c>
      <c r="E59" s="283">
        <v>9961</v>
      </c>
      <c r="F59" s="284">
        <v>529</v>
      </c>
      <c r="G59" s="283">
        <v>10361</v>
      </c>
      <c r="H59" s="284">
        <v>545</v>
      </c>
      <c r="I59" s="283">
        <v>11046</v>
      </c>
      <c r="J59" s="284">
        <v>565</v>
      </c>
      <c r="K59" s="283">
        <f>$I59-'[1]Año 2011'!$I59</f>
        <v>2056</v>
      </c>
      <c r="L59" s="285">
        <f>$J59-'[1]Año 2011'!$J59</f>
        <v>77</v>
      </c>
      <c r="M59" s="91"/>
    </row>
    <row r="60" spans="1:13" x14ac:dyDescent="0.2">
      <c r="A60" s="281">
        <v>54</v>
      </c>
      <c r="B60" s="282" t="s">
        <v>51</v>
      </c>
      <c r="C60" s="283">
        <v>303906</v>
      </c>
      <c r="D60" s="284">
        <v>804</v>
      </c>
      <c r="E60" s="283">
        <v>319371</v>
      </c>
      <c r="F60" s="284">
        <v>849</v>
      </c>
      <c r="G60" s="283">
        <v>329770</v>
      </c>
      <c r="H60" s="284">
        <v>894</v>
      </c>
      <c r="I60" s="283">
        <v>348421</v>
      </c>
      <c r="J60" s="284">
        <v>931</v>
      </c>
      <c r="K60" s="283">
        <f>$I60-'[1]Año 2011'!$I60</f>
        <v>60792</v>
      </c>
      <c r="L60" s="285">
        <f>$J60-'[1]Año 2011'!$J60</f>
        <v>166</v>
      </c>
      <c r="M60" s="89"/>
    </row>
    <row r="61" spans="1:13" x14ac:dyDescent="0.2">
      <c r="A61" s="281">
        <v>55</v>
      </c>
      <c r="B61" s="282" t="s">
        <v>52</v>
      </c>
      <c r="C61" s="283">
        <v>3930</v>
      </c>
      <c r="D61" s="284">
        <v>234</v>
      </c>
      <c r="E61" s="283">
        <v>4159</v>
      </c>
      <c r="F61" s="284">
        <v>245</v>
      </c>
      <c r="G61" s="283">
        <v>4307</v>
      </c>
      <c r="H61" s="284">
        <v>258</v>
      </c>
      <c r="I61" s="283">
        <v>4593</v>
      </c>
      <c r="J61" s="284">
        <v>274</v>
      </c>
      <c r="K61" s="283">
        <f>$I61-'[1]Año 2011'!$I61</f>
        <v>850</v>
      </c>
      <c r="L61" s="285">
        <f>$J61-'[1]Año 2011'!$J61</f>
        <v>57</v>
      </c>
      <c r="M61" s="89"/>
    </row>
    <row r="62" spans="1:13" x14ac:dyDescent="0.2">
      <c r="A62" s="281">
        <v>56</v>
      </c>
      <c r="B62" s="282" t="s">
        <v>53</v>
      </c>
      <c r="C62" s="283">
        <v>107589</v>
      </c>
      <c r="D62" s="284">
        <v>6382</v>
      </c>
      <c r="E62" s="283">
        <v>112683</v>
      </c>
      <c r="F62" s="284">
        <v>6732</v>
      </c>
      <c r="G62" s="283">
        <v>116939</v>
      </c>
      <c r="H62" s="284">
        <v>7005</v>
      </c>
      <c r="I62" s="283">
        <v>127253</v>
      </c>
      <c r="J62" s="284">
        <v>7286</v>
      </c>
      <c r="K62" s="283">
        <f>$I62-'[1]Año 2011'!$I62</f>
        <v>24823</v>
      </c>
      <c r="L62" s="285">
        <f>$J62-'[1]Año 2011'!$J62</f>
        <v>1203</v>
      </c>
      <c r="M62" s="91"/>
    </row>
    <row r="63" spans="1:13" x14ac:dyDescent="0.2">
      <c r="A63" s="281">
        <v>57</v>
      </c>
      <c r="B63" s="282" t="s">
        <v>447</v>
      </c>
      <c r="C63" s="283">
        <v>3239</v>
      </c>
      <c r="D63" s="284">
        <v>822</v>
      </c>
      <c r="E63" s="283">
        <v>3727</v>
      </c>
      <c r="F63" s="284">
        <v>843</v>
      </c>
      <c r="G63" s="283">
        <v>4057</v>
      </c>
      <c r="H63" s="284">
        <v>857</v>
      </c>
      <c r="I63" s="283">
        <v>4659</v>
      </c>
      <c r="J63" s="284">
        <v>885</v>
      </c>
      <c r="K63" s="283">
        <f>$I63-'[1]Año 2011'!$I63</f>
        <v>1936</v>
      </c>
      <c r="L63" s="285">
        <f>$J63-'[1]Año 2011'!$J63</f>
        <v>91</v>
      </c>
      <c r="M63" s="91"/>
    </row>
    <row r="64" spans="1:13" x14ac:dyDescent="0.2">
      <c r="A64" s="281">
        <v>58</v>
      </c>
      <c r="B64" s="282" t="s">
        <v>448</v>
      </c>
      <c r="C64" s="283">
        <v>1117</v>
      </c>
      <c r="D64" s="284">
        <v>431</v>
      </c>
      <c r="E64" s="283">
        <v>1269</v>
      </c>
      <c r="F64" s="284">
        <v>454</v>
      </c>
      <c r="G64" s="283">
        <v>1391</v>
      </c>
      <c r="H64" s="284">
        <v>473</v>
      </c>
      <c r="I64" s="283">
        <v>1598</v>
      </c>
      <c r="J64" s="284">
        <v>493</v>
      </c>
      <c r="K64" s="283">
        <f>$I64-'[1]Año 2011'!$I64</f>
        <v>674</v>
      </c>
      <c r="L64" s="285">
        <f>$J64-'[1]Año 2011'!$J64</f>
        <v>97</v>
      </c>
      <c r="M64" s="91"/>
    </row>
    <row r="65" spans="1:13" x14ac:dyDescent="0.2">
      <c r="A65" s="281">
        <v>59</v>
      </c>
      <c r="B65" s="282" t="s">
        <v>449</v>
      </c>
      <c r="C65" s="283">
        <v>2914</v>
      </c>
      <c r="D65" s="284">
        <v>991</v>
      </c>
      <c r="E65" s="283">
        <v>3357</v>
      </c>
      <c r="F65" s="284">
        <v>1052</v>
      </c>
      <c r="G65" s="283">
        <v>3653</v>
      </c>
      <c r="H65" s="284">
        <v>1067</v>
      </c>
      <c r="I65" s="283">
        <v>4176</v>
      </c>
      <c r="J65" s="284">
        <v>1092</v>
      </c>
      <c r="K65" s="283">
        <f>$I65-'[1]Año 2011'!$I65</f>
        <v>1738</v>
      </c>
      <c r="L65" s="285">
        <f>$J65-'[1]Año 2011'!$J65</f>
        <v>180</v>
      </c>
      <c r="M65" s="91"/>
    </row>
    <row r="66" spans="1:13" x14ac:dyDescent="0.2">
      <c r="A66" s="281">
        <v>60</v>
      </c>
      <c r="B66" s="282" t="s">
        <v>171</v>
      </c>
      <c r="C66" s="283">
        <v>10392</v>
      </c>
      <c r="D66" s="284">
        <v>1311</v>
      </c>
      <c r="E66" s="283">
        <v>11723</v>
      </c>
      <c r="F66" s="284">
        <v>1456</v>
      </c>
      <c r="G66" s="283">
        <v>12907</v>
      </c>
      <c r="H66" s="284">
        <v>1534</v>
      </c>
      <c r="I66" s="283">
        <v>15634</v>
      </c>
      <c r="J66" s="284">
        <v>1616</v>
      </c>
      <c r="K66" s="283">
        <f>$I66-'[1]Año 2011'!$I66</f>
        <v>6424</v>
      </c>
      <c r="L66" s="285">
        <f>$J66-'[1]Año 2011'!$J66</f>
        <v>443</v>
      </c>
      <c r="M66" s="91"/>
    </row>
    <row r="67" spans="1:13" x14ac:dyDescent="0.2">
      <c r="A67" s="281">
        <v>61</v>
      </c>
      <c r="B67" s="282" t="s">
        <v>172</v>
      </c>
      <c r="C67" s="283">
        <v>43092</v>
      </c>
      <c r="D67" s="284">
        <v>8866</v>
      </c>
      <c r="E67" s="283">
        <v>49744</v>
      </c>
      <c r="F67" s="284">
        <v>9968</v>
      </c>
      <c r="G67" s="283">
        <v>55283</v>
      </c>
      <c r="H67" s="284">
        <v>10837</v>
      </c>
      <c r="I67" s="283">
        <v>69180</v>
      </c>
      <c r="J67" s="284">
        <v>11729</v>
      </c>
      <c r="K67" s="283">
        <f>$I67-'[1]Año 2011'!$I67</f>
        <v>31708</v>
      </c>
      <c r="L67" s="285">
        <f>$J67-'[1]Año 2011'!$J67</f>
        <v>3763</v>
      </c>
      <c r="M67" s="91"/>
    </row>
    <row r="68" spans="1:13" x14ac:dyDescent="0.2">
      <c r="A68" s="281">
        <v>62</v>
      </c>
      <c r="B68" s="282" t="s">
        <v>173</v>
      </c>
      <c r="C68" s="283">
        <v>6993</v>
      </c>
      <c r="D68" s="284">
        <v>1486</v>
      </c>
      <c r="E68" s="283">
        <v>7939</v>
      </c>
      <c r="F68" s="284">
        <v>1567</v>
      </c>
      <c r="G68" s="283">
        <v>8651</v>
      </c>
      <c r="H68" s="284">
        <v>1631</v>
      </c>
      <c r="I68" s="283">
        <v>10427</v>
      </c>
      <c r="J68" s="284">
        <v>1710</v>
      </c>
      <c r="K68" s="283">
        <f>$I68-'[1]Año 2011'!$I68</f>
        <v>4239</v>
      </c>
      <c r="L68" s="285">
        <f>$J68-'[1]Año 2011'!$J68</f>
        <v>321</v>
      </c>
      <c r="M68" s="91"/>
    </row>
    <row r="69" spans="1:13" x14ac:dyDescent="0.2">
      <c r="A69" s="281">
        <v>63</v>
      </c>
      <c r="B69" s="282" t="s">
        <v>174</v>
      </c>
      <c r="C69" s="283">
        <v>293</v>
      </c>
      <c r="D69" s="284">
        <v>174</v>
      </c>
      <c r="E69" s="283">
        <v>347</v>
      </c>
      <c r="F69" s="284">
        <v>192</v>
      </c>
      <c r="G69" s="283">
        <v>362</v>
      </c>
      <c r="H69" s="284">
        <v>205</v>
      </c>
      <c r="I69" s="283">
        <v>486</v>
      </c>
      <c r="J69" s="284">
        <v>220</v>
      </c>
      <c r="K69" s="283">
        <f>$I69-'[1]Año 2011'!$I69</f>
        <v>226</v>
      </c>
      <c r="L69" s="285">
        <f>$J69-'[1]Año 2011'!$J69</f>
        <v>65</v>
      </c>
      <c r="M69" s="91"/>
    </row>
    <row r="70" spans="1:13" x14ac:dyDescent="0.2">
      <c r="A70" s="281">
        <v>64</v>
      </c>
      <c r="B70" s="282" t="s">
        <v>175</v>
      </c>
      <c r="C70" s="283">
        <v>31790</v>
      </c>
      <c r="D70" s="284">
        <v>280</v>
      </c>
      <c r="E70" s="283">
        <v>38693</v>
      </c>
      <c r="F70" s="284">
        <v>310</v>
      </c>
      <c r="G70" s="283">
        <v>43796</v>
      </c>
      <c r="H70" s="284">
        <v>363</v>
      </c>
      <c r="I70" s="283">
        <v>53177</v>
      </c>
      <c r="J70" s="284">
        <v>425</v>
      </c>
      <c r="K70" s="283">
        <f>$I70-'[1]Año 2011'!$I70</f>
        <v>28856</v>
      </c>
      <c r="L70" s="285">
        <f>$J70-'[1]Año 2011'!$J70</f>
        <v>179</v>
      </c>
      <c r="M70" s="91"/>
    </row>
    <row r="71" spans="1:13" x14ac:dyDescent="0.2">
      <c r="A71" s="281">
        <v>65</v>
      </c>
      <c r="B71" s="282" t="s">
        <v>176</v>
      </c>
      <c r="C71" s="283">
        <v>126652</v>
      </c>
      <c r="D71" s="284">
        <v>793</v>
      </c>
      <c r="E71" s="283">
        <v>149659</v>
      </c>
      <c r="F71" s="284">
        <v>874</v>
      </c>
      <c r="G71" s="283">
        <v>166727</v>
      </c>
      <c r="H71" s="284">
        <v>979</v>
      </c>
      <c r="I71" s="283">
        <v>198108</v>
      </c>
      <c r="J71" s="284">
        <v>1086</v>
      </c>
      <c r="K71" s="283">
        <f>$I71-'[1]Año 2011'!$I71</f>
        <v>93699</v>
      </c>
      <c r="L71" s="285">
        <f>$J71-'[1]Año 2011'!$J71</f>
        <v>358</v>
      </c>
      <c r="M71" s="91"/>
    </row>
    <row r="72" spans="1:13" x14ac:dyDescent="0.2">
      <c r="A72" s="281">
        <v>66</v>
      </c>
      <c r="B72" s="282" t="s">
        <v>177</v>
      </c>
      <c r="C72" s="283">
        <v>237710</v>
      </c>
      <c r="D72" s="284">
        <v>10377</v>
      </c>
      <c r="E72" s="283">
        <v>274913</v>
      </c>
      <c r="F72" s="284">
        <v>12409</v>
      </c>
      <c r="G72" s="283">
        <v>298342</v>
      </c>
      <c r="H72" s="284">
        <v>14735</v>
      </c>
      <c r="I72" s="283">
        <v>342759</v>
      </c>
      <c r="J72" s="284">
        <v>17022</v>
      </c>
      <c r="K72" s="283">
        <f>$I72-'[1]Año 2011'!$I72</f>
        <v>141549</v>
      </c>
      <c r="L72" s="285">
        <f>$J72-'[1]Año 2011'!$J72</f>
        <v>8829</v>
      </c>
      <c r="M72" s="91"/>
    </row>
    <row r="73" spans="1:13" x14ac:dyDescent="0.2">
      <c r="A73" s="281">
        <v>67</v>
      </c>
      <c r="B73" s="282" t="s">
        <v>178</v>
      </c>
      <c r="C73" s="283">
        <v>566</v>
      </c>
      <c r="D73" s="284">
        <v>500</v>
      </c>
      <c r="E73" s="283">
        <v>615</v>
      </c>
      <c r="F73" s="284">
        <v>527</v>
      </c>
      <c r="G73" s="283">
        <v>641</v>
      </c>
      <c r="H73" s="284">
        <v>552</v>
      </c>
      <c r="I73" s="283">
        <v>700</v>
      </c>
      <c r="J73" s="284">
        <v>592</v>
      </c>
      <c r="K73" s="283">
        <f>$I73-'[1]Año 2011'!$I73</f>
        <v>180</v>
      </c>
      <c r="L73" s="285">
        <f>$J73-'[1]Año 2011'!$J73</f>
        <v>131</v>
      </c>
      <c r="M73" s="91"/>
    </row>
    <row r="74" spans="1:13" x14ac:dyDescent="0.2">
      <c r="A74" s="281">
        <v>68</v>
      </c>
      <c r="B74" s="282" t="s">
        <v>179</v>
      </c>
      <c r="C74" s="283">
        <v>569</v>
      </c>
      <c r="D74" s="284">
        <v>242</v>
      </c>
      <c r="E74" s="283">
        <v>648</v>
      </c>
      <c r="F74" s="284">
        <v>263</v>
      </c>
      <c r="G74" s="283">
        <v>708</v>
      </c>
      <c r="H74" s="284">
        <v>289</v>
      </c>
      <c r="I74" s="283">
        <v>853</v>
      </c>
      <c r="J74" s="284">
        <v>303</v>
      </c>
      <c r="K74" s="283">
        <f>$I74-'[1]Año 2011'!$I74</f>
        <v>368</v>
      </c>
      <c r="L74" s="285">
        <f>$J74-'[1]Año 2011'!$J74</f>
        <v>82</v>
      </c>
      <c r="M74" s="91"/>
    </row>
    <row r="75" spans="1:13" x14ac:dyDescent="0.2">
      <c r="A75" s="281">
        <v>69</v>
      </c>
      <c r="B75" s="282" t="s">
        <v>180</v>
      </c>
      <c r="C75" s="283">
        <v>931</v>
      </c>
      <c r="D75" s="284">
        <v>221</v>
      </c>
      <c r="E75" s="283">
        <v>1057</v>
      </c>
      <c r="F75" s="284">
        <v>243</v>
      </c>
      <c r="G75" s="283">
        <v>1135</v>
      </c>
      <c r="H75" s="284">
        <v>256</v>
      </c>
      <c r="I75" s="283">
        <v>1238</v>
      </c>
      <c r="J75" s="284">
        <v>271</v>
      </c>
      <c r="K75" s="283">
        <f>$I75-'[1]Año 2011'!$I75</f>
        <v>402</v>
      </c>
      <c r="L75" s="285">
        <f>$J75-'[1]Año 2011'!$J75</f>
        <v>62</v>
      </c>
      <c r="M75" s="91"/>
    </row>
    <row r="76" spans="1:13" x14ac:dyDescent="0.2">
      <c r="A76" s="281">
        <v>0</v>
      </c>
      <c r="B76" s="282" t="s">
        <v>145</v>
      </c>
      <c r="C76" s="283"/>
      <c r="D76" s="284"/>
      <c r="E76" s="283"/>
      <c r="F76" s="284">
        <v>12</v>
      </c>
      <c r="G76" s="283"/>
      <c r="H76" s="284"/>
      <c r="I76" s="283"/>
      <c r="J76" s="284"/>
      <c r="K76" s="283"/>
      <c r="L76" s="285"/>
      <c r="M76" s="91"/>
    </row>
    <row r="77" spans="1:13" x14ac:dyDescent="0.2">
      <c r="A77" s="286"/>
      <c r="B77" s="287" t="s">
        <v>60</v>
      </c>
      <c r="C77" s="288">
        <f>SUM(C7:C76)</f>
        <v>14042477</v>
      </c>
      <c r="D77" s="289">
        <f>SUM(D7:D76)</f>
        <v>749394</v>
      </c>
      <c r="E77" s="288">
        <f t="shared" ref="E77:J77" si="0">+SUM(E7:E76)</f>
        <v>14795568</v>
      </c>
      <c r="F77" s="289">
        <f>+SUM(F7:F76)</f>
        <v>782424</v>
      </c>
      <c r="G77" s="288">
        <f t="shared" si="0"/>
        <v>15306839</v>
      </c>
      <c r="H77" s="289">
        <f t="shared" si="0"/>
        <v>811182</v>
      </c>
      <c r="I77" s="288">
        <f t="shared" si="0"/>
        <v>16175703</v>
      </c>
      <c r="J77" s="289">
        <f t="shared" si="0"/>
        <v>838059</v>
      </c>
      <c r="K77" s="288">
        <f>SUM(K7:K76)</f>
        <v>2781733</v>
      </c>
      <c r="L77" s="290">
        <f>SUM(L7:L76)</f>
        <v>118791</v>
      </c>
      <c r="M77" s="92"/>
    </row>
    <row r="79" spans="1:13" x14ac:dyDescent="0.2">
      <c r="B79" s="73"/>
    </row>
    <row r="82" spans="1:13" ht="14.25" x14ac:dyDescent="0.2">
      <c r="A82" s="83"/>
      <c r="B82" s="83"/>
      <c r="C82" s="84"/>
      <c r="D82" s="85"/>
      <c r="E82" s="85"/>
      <c r="F82" s="85"/>
      <c r="G82" s="85"/>
      <c r="H82" s="85"/>
      <c r="I82" s="85"/>
      <c r="J82" s="85"/>
      <c r="K82" s="85"/>
      <c r="L82" s="85"/>
      <c r="M82" s="85"/>
    </row>
    <row r="83" spans="1:13" ht="14.25" x14ac:dyDescent="0.2">
      <c r="A83" s="83"/>
      <c r="B83" s="83"/>
      <c r="C83" s="84"/>
      <c r="D83" s="85"/>
      <c r="E83" s="85"/>
      <c r="F83" s="85"/>
      <c r="G83" s="85"/>
      <c r="H83" s="85"/>
      <c r="I83" s="85"/>
      <c r="J83" s="85"/>
      <c r="K83" s="85"/>
      <c r="L83" s="85"/>
      <c r="M83" s="85"/>
    </row>
    <row r="84" spans="1:13" ht="14.25" x14ac:dyDescent="0.2">
      <c r="A84" s="83"/>
      <c r="B84" s="83"/>
      <c r="C84" s="84"/>
      <c r="D84" s="85"/>
      <c r="E84" s="85"/>
      <c r="F84" s="85"/>
      <c r="G84" s="85"/>
      <c r="H84" s="85"/>
      <c r="I84" s="85"/>
      <c r="J84" s="85"/>
      <c r="K84" s="85"/>
      <c r="L84" s="85"/>
      <c r="M84" s="85"/>
    </row>
    <row r="85" spans="1:13" ht="14.25" x14ac:dyDescent="0.2">
      <c r="A85" s="83"/>
      <c r="B85" s="83"/>
      <c r="C85" s="84"/>
      <c r="D85" s="85"/>
      <c r="E85" s="85"/>
      <c r="F85" s="85"/>
      <c r="G85" s="85"/>
      <c r="H85" s="85"/>
      <c r="I85" s="85"/>
      <c r="J85" s="85"/>
      <c r="K85" s="85"/>
      <c r="L85" s="85"/>
      <c r="M85" s="85"/>
    </row>
    <row r="86" spans="1:13" ht="14.25" x14ac:dyDescent="0.2">
      <c r="A86" s="83"/>
      <c r="B86" s="83"/>
      <c r="C86" s="84"/>
      <c r="D86" s="85"/>
      <c r="E86" s="85"/>
      <c r="F86" s="85"/>
      <c r="G86" s="85"/>
      <c r="H86" s="85"/>
      <c r="I86" s="85"/>
      <c r="J86" s="85"/>
      <c r="K86" s="85"/>
      <c r="L86" s="85"/>
      <c r="M86" s="85"/>
    </row>
    <row r="87" spans="1:13" ht="14.25" x14ac:dyDescent="0.2">
      <c r="A87" s="83"/>
      <c r="B87" s="83"/>
      <c r="C87" s="84"/>
      <c r="D87" s="85"/>
      <c r="E87" s="85"/>
      <c r="F87" s="85"/>
      <c r="G87" s="85"/>
      <c r="H87" s="85"/>
      <c r="I87" s="85"/>
      <c r="J87" s="85"/>
      <c r="K87" s="85"/>
      <c r="L87" s="85"/>
      <c r="M87" s="85"/>
    </row>
    <row r="88" spans="1:13" ht="14.25" x14ac:dyDescent="0.2">
      <c r="A88" s="83"/>
      <c r="B88" s="83"/>
      <c r="C88" s="84"/>
      <c r="D88" s="85"/>
      <c r="E88" s="85"/>
      <c r="F88" s="85"/>
      <c r="G88" s="85"/>
      <c r="H88" s="85"/>
      <c r="I88" s="85"/>
      <c r="J88" s="85"/>
      <c r="K88" s="85"/>
      <c r="L88" s="85"/>
      <c r="M88" s="85"/>
    </row>
    <row r="89" spans="1:13" ht="14.25" x14ac:dyDescent="0.2">
      <c r="A89" s="83"/>
      <c r="B89" s="83"/>
      <c r="C89" s="84"/>
      <c r="D89" s="85"/>
      <c r="E89" s="85"/>
      <c r="F89" s="85"/>
      <c r="G89" s="85"/>
      <c r="H89" s="85"/>
      <c r="I89" s="85"/>
      <c r="J89" s="85"/>
      <c r="K89" s="85"/>
      <c r="L89" s="85"/>
      <c r="M89" s="85"/>
    </row>
    <row r="90" spans="1:13" ht="14.25" x14ac:dyDescent="0.2">
      <c r="A90" s="83"/>
      <c r="B90" s="83"/>
      <c r="C90" s="84"/>
      <c r="D90" s="85"/>
      <c r="E90" s="85"/>
      <c r="F90" s="85"/>
      <c r="G90" s="85"/>
      <c r="H90" s="85"/>
      <c r="I90" s="85"/>
      <c r="J90" s="85"/>
      <c r="K90" s="85"/>
      <c r="L90" s="85"/>
      <c r="M90" s="85"/>
    </row>
    <row r="91" spans="1:13" ht="14.25" x14ac:dyDescent="0.2">
      <c r="A91" s="83"/>
      <c r="B91" s="83"/>
      <c r="C91" s="84"/>
      <c r="D91" s="85"/>
      <c r="E91" s="85"/>
      <c r="F91" s="85"/>
      <c r="G91" s="85"/>
      <c r="H91" s="85"/>
      <c r="I91" s="85"/>
      <c r="J91" s="85"/>
      <c r="K91" s="85"/>
      <c r="L91" s="85"/>
      <c r="M91" s="85"/>
    </row>
    <row r="92" spans="1:13" ht="14.25" x14ac:dyDescent="0.2">
      <c r="A92" s="83"/>
      <c r="B92" s="83"/>
      <c r="C92" s="84"/>
      <c r="D92" s="85"/>
      <c r="E92" s="85"/>
      <c r="F92" s="85"/>
      <c r="G92" s="85"/>
      <c r="H92" s="85"/>
      <c r="I92" s="85"/>
      <c r="J92" s="85"/>
      <c r="K92" s="85"/>
      <c r="L92" s="85"/>
      <c r="M92" s="85"/>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x14ac:dyDescent="0.2">
      <c r="A113" s="72"/>
      <c r="B113" s="72"/>
      <c r="C113" s="72"/>
      <c r="D113" s="85"/>
      <c r="E113" s="85"/>
      <c r="F113" s="85"/>
      <c r="G113" s="85"/>
      <c r="H113" s="85"/>
      <c r="I113" s="85"/>
      <c r="J113" s="85"/>
      <c r="K113" s="85"/>
      <c r="L113" s="85"/>
      <c r="M113" s="85"/>
    </row>
    <row r="114" spans="1:13" x14ac:dyDescent="0.2">
      <c r="A114" s="72"/>
      <c r="B114" s="72"/>
      <c r="C114" s="72"/>
      <c r="D114" s="85"/>
      <c r="E114" s="85"/>
      <c r="F114" s="85"/>
      <c r="G114" s="85"/>
      <c r="H114" s="85"/>
      <c r="I114" s="85"/>
      <c r="J114" s="85"/>
      <c r="K114" s="85"/>
      <c r="L114" s="85"/>
      <c r="M114" s="85"/>
    </row>
    <row r="115" spans="1:13" x14ac:dyDescent="0.2">
      <c r="A115" s="72"/>
      <c r="B115" s="72"/>
      <c r="C115" s="72"/>
      <c r="D115" s="85"/>
      <c r="E115" s="85"/>
      <c r="F115" s="85"/>
      <c r="G115" s="85"/>
      <c r="H115" s="85"/>
      <c r="I115" s="85"/>
      <c r="J115" s="85"/>
      <c r="K115" s="85"/>
      <c r="L115" s="85"/>
      <c r="M115" s="85"/>
    </row>
  </sheetData>
  <mergeCells count="10">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4" orientation="portrait" r:id="rId1"/>
  <headerFooter alignWithMargins="0"/>
  <ignoredErrors>
    <ignoredError sqref="D77:L77"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2:Q126"/>
  <sheetViews>
    <sheetView showGridLines="0" zoomScaleNormal="100" workbookViewId="0">
      <pane xSplit="2" ySplit="4" topLeftCell="D5" activePane="bottomRight" state="frozen"/>
      <selection activeCell="B21" sqref="B21"/>
      <selection pane="topRight" activeCell="B21" sqref="B21"/>
      <selection pane="bottomLeft" activeCell="B21" sqref="B21"/>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1" width="11.28515625" style="75" bestFit="1" customWidth="1"/>
    <col min="12" max="13" width="10.140625" style="75" customWidth="1"/>
    <col min="14" max="16384" width="11.42578125" style="75"/>
  </cols>
  <sheetData>
    <row r="2" spans="1:17" ht="15" x14ac:dyDescent="0.2">
      <c r="A2" s="393" t="s">
        <v>429</v>
      </c>
      <c r="B2" s="393"/>
      <c r="C2" s="393"/>
      <c r="D2" s="393"/>
      <c r="E2" s="393"/>
      <c r="F2" s="393"/>
      <c r="G2" s="393"/>
      <c r="H2" s="393"/>
      <c r="I2" s="393"/>
      <c r="J2" s="393"/>
      <c r="K2" s="393"/>
      <c r="L2" s="393"/>
      <c r="M2" s="86"/>
    </row>
    <row r="3" spans="1:17" ht="15" x14ac:dyDescent="0.2">
      <c r="A3" s="295"/>
      <c r="B3" s="295"/>
      <c r="C3" s="295"/>
      <c r="D3" s="295"/>
      <c r="E3" s="295"/>
      <c r="F3" s="295"/>
      <c r="G3" s="295"/>
      <c r="H3" s="295"/>
      <c r="I3" s="86"/>
      <c r="J3" s="86"/>
      <c r="K3" s="86"/>
      <c r="L3" s="86"/>
      <c r="M3" s="86"/>
    </row>
    <row r="4" spans="1:17" ht="30" customHeight="1" x14ac:dyDescent="0.2">
      <c r="A4" s="394" t="s">
        <v>233</v>
      </c>
      <c r="B4" s="402" t="s">
        <v>0</v>
      </c>
      <c r="C4" s="405" t="s">
        <v>460</v>
      </c>
      <c r="D4" s="405"/>
      <c r="E4" s="405" t="s">
        <v>461</v>
      </c>
      <c r="F4" s="405"/>
      <c r="G4" s="405" t="s">
        <v>462</v>
      </c>
      <c r="H4" s="405"/>
      <c r="I4" s="405" t="s">
        <v>463</v>
      </c>
      <c r="J4" s="405"/>
      <c r="K4" s="400" t="s">
        <v>464</v>
      </c>
      <c r="L4" s="401"/>
      <c r="M4" s="87"/>
    </row>
    <row r="5" spans="1:17" ht="15" customHeight="1" x14ac:dyDescent="0.2">
      <c r="A5" s="395"/>
      <c r="B5" s="403"/>
      <c r="C5" s="276" t="s">
        <v>54</v>
      </c>
      <c r="D5" s="277" t="s">
        <v>55</v>
      </c>
      <c r="E5" s="276" t="s">
        <v>54</v>
      </c>
      <c r="F5" s="277" t="s">
        <v>55</v>
      </c>
      <c r="G5" s="276" t="s">
        <v>54</v>
      </c>
      <c r="H5" s="277" t="s">
        <v>55</v>
      </c>
      <c r="I5" s="276" t="s">
        <v>54</v>
      </c>
      <c r="J5" s="277" t="s">
        <v>55</v>
      </c>
      <c r="K5" s="406" t="s">
        <v>54</v>
      </c>
      <c r="L5" s="408" t="s">
        <v>55</v>
      </c>
      <c r="M5" s="88"/>
      <c r="Q5" s="80"/>
    </row>
    <row r="6" spans="1:17" ht="15" customHeight="1" x14ac:dyDescent="0.2">
      <c r="A6" s="396"/>
      <c r="B6" s="404"/>
      <c r="C6" s="279">
        <v>41364</v>
      </c>
      <c r="D6" s="280">
        <v>41363</v>
      </c>
      <c r="E6" s="279">
        <v>41455</v>
      </c>
      <c r="F6" s="280">
        <v>41455</v>
      </c>
      <c r="G6" s="279">
        <v>41546</v>
      </c>
      <c r="H6" s="280">
        <v>41547</v>
      </c>
      <c r="I6" s="279">
        <v>41637</v>
      </c>
      <c r="J6" s="280">
        <v>41639</v>
      </c>
      <c r="K6" s="407"/>
      <c r="L6" s="409"/>
      <c r="M6" s="88"/>
    </row>
    <row r="7" spans="1:17" x14ac:dyDescent="0.2">
      <c r="A7" s="281">
        <v>1</v>
      </c>
      <c r="B7" s="282" t="s">
        <v>1</v>
      </c>
      <c r="C7" s="283">
        <v>27243</v>
      </c>
      <c r="D7" s="284">
        <v>2450</v>
      </c>
      <c r="E7" s="283">
        <v>28076</v>
      </c>
      <c r="F7" s="284">
        <v>2500</v>
      </c>
      <c r="G7" s="283">
        <v>29199</v>
      </c>
      <c r="H7" s="284">
        <v>2567</v>
      </c>
      <c r="I7" s="283">
        <v>30286</v>
      </c>
      <c r="J7" s="284">
        <v>2648</v>
      </c>
      <c r="K7" s="283">
        <f>$I7-'[1]Año 2012'!$I7</f>
        <v>3881</v>
      </c>
      <c r="L7" s="285">
        <f>$J7-'[1]Año 2012'!$J7</f>
        <v>259</v>
      </c>
      <c r="M7" s="89"/>
      <c r="O7" s="20"/>
      <c r="P7" s="20"/>
    </row>
    <row r="8" spans="1:17" x14ac:dyDescent="0.2">
      <c r="A8" s="281">
        <v>2</v>
      </c>
      <c r="B8" s="282" t="s">
        <v>2</v>
      </c>
      <c r="C8" s="283">
        <v>55393</v>
      </c>
      <c r="D8" s="284">
        <v>2795</v>
      </c>
      <c r="E8" s="283">
        <v>57010</v>
      </c>
      <c r="F8" s="284">
        <v>2887</v>
      </c>
      <c r="G8" s="283">
        <v>58609</v>
      </c>
      <c r="H8" s="284">
        <v>2971</v>
      </c>
      <c r="I8" s="283">
        <v>60178</v>
      </c>
      <c r="J8" s="284">
        <v>3060</v>
      </c>
      <c r="K8" s="283">
        <f>$I8-'[1]Año 2012'!$I8</f>
        <v>6318</v>
      </c>
      <c r="L8" s="285">
        <f>$J8-'[1]Año 2012'!$J8</f>
        <v>348</v>
      </c>
      <c r="M8" s="89"/>
      <c r="O8" s="20"/>
      <c r="P8" s="20"/>
    </row>
    <row r="9" spans="1:17" x14ac:dyDescent="0.2">
      <c r="A9" s="281">
        <v>3</v>
      </c>
      <c r="B9" s="282" t="s">
        <v>3</v>
      </c>
      <c r="C9" s="283">
        <v>1067476</v>
      </c>
      <c r="D9" s="284">
        <v>10064</v>
      </c>
      <c r="E9" s="283">
        <v>1249778</v>
      </c>
      <c r="F9" s="284">
        <v>10450</v>
      </c>
      <c r="G9" s="283">
        <v>1409320</v>
      </c>
      <c r="H9" s="284">
        <v>10811</v>
      </c>
      <c r="I9" s="283">
        <v>1560277</v>
      </c>
      <c r="J9" s="284">
        <v>11153</v>
      </c>
      <c r="K9" s="283">
        <f>$I9-'[1]Año 2012'!$I9</f>
        <v>618180</v>
      </c>
      <c r="L9" s="285">
        <f>$J9-'[1]Año 2012'!$J9</f>
        <v>1413</v>
      </c>
      <c r="M9" s="89"/>
      <c r="O9" s="20"/>
      <c r="P9" s="20"/>
    </row>
    <row r="10" spans="1:17" x14ac:dyDescent="0.2">
      <c r="A10" s="281">
        <v>4</v>
      </c>
      <c r="B10" s="282" t="s">
        <v>4</v>
      </c>
      <c r="C10" s="283">
        <v>107480</v>
      </c>
      <c r="D10" s="284">
        <v>5835</v>
      </c>
      <c r="E10" s="283">
        <v>111634</v>
      </c>
      <c r="F10" s="284">
        <v>6097</v>
      </c>
      <c r="G10" s="283">
        <v>115402</v>
      </c>
      <c r="H10" s="284">
        <v>6355</v>
      </c>
      <c r="I10" s="283">
        <v>119556</v>
      </c>
      <c r="J10" s="284">
        <v>6621</v>
      </c>
      <c r="K10" s="283">
        <f>$I10-'[1]Año 2012'!$I10</f>
        <v>16294</v>
      </c>
      <c r="L10" s="285">
        <f>$J10-'[1]Año 2012'!$J10</f>
        <v>1030</v>
      </c>
      <c r="M10" s="89"/>
    </row>
    <row r="11" spans="1:17" x14ac:dyDescent="0.2">
      <c r="A11" s="281">
        <v>5</v>
      </c>
      <c r="B11" s="282" t="s">
        <v>5</v>
      </c>
      <c r="C11" s="283">
        <v>584622</v>
      </c>
      <c r="D11" s="284">
        <v>7320</v>
      </c>
      <c r="E11" s="283">
        <v>609875</v>
      </c>
      <c r="F11" s="284">
        <v>7594</v>
      </c>
      <c r="G11" s="283">
        <v>634089</v>
      </c>
      <c r="H11" s="284">
        <v>7854</v>
      </c>
      <c r="I11" s="283">
        <v>657427</v>
      </c>
      <c r="J11" s="284">
        <v>8145</v>
      </c>
      <c r="K11" s="283">
        <f>$I11-'[1]Año 2012'!$I11</f>
        <v>97539</v>
      </c>
      <c r="L11" s="285">
        <f>$J11-'[1]Año 2012'!$J11</f>
        <v>1074</v>
      </c>
      <c r="M11" s="89"/>
    </row>
    <row r="12" spans="1:17" x14ac:dyDescent="0.2">
      <c r="A12" s="281">
        <v>6</v>
      </c>
      <c r="B12" s="282" t="s">
        <v>6</v>
      </c>
      <c r="C12" s="283">
        <v>7818</v>
      </c>
      <c r="D12" s="284">
        <v>5638</v>
      </c>
      <c r="E12" s="283">
        <v>8087</v>
      </c>
      <c r="F12" s="284">
        <v>5731</v>
      </c>
      <c r="G12" s="283">
        <v>8308</v>
      </c>
      <c r="H12" s="284">
        <v>5826</v>
      </c>
      <c r="I12" s="283">
        <v>8478</v>
      </c>
      <c r="J12" s="284">
        <v>5913</v>
      </c>
      <c r="K12" s="283">
        <f>$I12-'[1]Año 2012'!$I12</f>
        <v>905</v>
      </c>
      <c r="L12" s="285">
        <f>$J12-'[1]Año 2012'!$J12</f>
        <v>355</v>
      </c>
      <c r="M12" s="89"/>
    </row>
    <row r="13" spans="1:17" x14ac:dyDescent="0.2">
      <c r="A13" s="281">
        <v>7</v>
      </c>
      <c r="B13" s="282" t="s">
        <v>7</v>
      </c>
      <c r="C13" s="283">
        <v>873820</v>
      </c>
      <c r="D13" s="284">
        <v>75176</v>
      </c>
      <c r="E13" s="283">
        <v>898749</v>
      </c>
      <c r="F13" s="284">
        <v>77276</v>
      </c>
      <c r="G13" s="283">
        <v>922782</v>
      </c>
      <c r="H13" s="284">
        <v>79825</v>
      </c>
      <c r="I13" s="283">
        <v>944739</v>
      </c>
      <c r="J13" s="284">
        <v>82081</v>
      </c>
      <c r="K13" s="283">
        <f>$I13-'[1]Año 2012'!$I13</f>
        <v>93455</v>
      </c>
      <c r="L13" s="285">
        <f>$J13-'[1]Año 2012'!$J13</f>
        <v>8676</v>
      </c>
      <c r="M13" s="89"/>
    </row>
    <row r="14" spans="1:17" x14ac:dyDescent="0.2">
      <c r="A14" s="281">
        <v>8</v>
      </c>
      <c r="B14" s="282" t="s">
        <v>8</v>
      </c>
      <c r="C14" s="283">
        <v>76764</v>
      </c>
      <c r="D14" s="284">
        <v>16917</v>
      </c>
      <c r="E14" s="283">
        <v>79918</v>
      </c>
      <c r="F14" s="284">
        <v>17519</v>
      </c>
      <c r="G14" s="283">
        <v>82922</v>
      </c>
      <c r="H14" s="284">
        <v>18115</v>
      </c>
      <c r="I14" s="283">
        <v>86043</v>
      </c>
      <c r="J14" s="284">
        <v>18759</v>
      </c>
      <c r="K14" s="283">
        <f>$I14-'[1]Año 2012'!$I14</f>
        <v>12107</v>
      </c>
      <c r="L14" s="285">
        <f>$J14-'[1]Año 2012'!$J14</f>
        <v>2370</v>
      </c>
      <c r="M14" s="89"/>
    </row>
    <row r="15" spans="1:17" x14ac:dyDescent="0.2">
      <c r="A15" s="281">
        <v>9</v>
      </c>
      <c r="B15" s="282" t="s">
        <v>9</v>
      </c>
      <c r="C15" s="283">
        <v>6365</v>
      </c>
      <c r="D15" s="284">
        <v>249</v>
      </c>
      <c r="E15" s="283">
        <v>6612</v>
      </c>
      <c r="F15" s="284">
        <v>255</v>
      </c>
      <c r="G15" s="283">
        <v>6782</v>
      </c>
      <c r="H15" s="284">
        <v>258</v>
      </c>
      <c r="I15" s="283">
        <v>7028</v>
      </c>
      <c r="J15" s="284">
        <v>262</v>
      </c>
      <c r="K15" s="283">
        <f>$I15-'[1]Año 2012'!$I15</f>
        <v>901</v>
      </c>
      <c r="L15" s="285">
        <f>$J15-'[1]Año 2012'!$J15</f>
        <v>20</v>
      </c>
      <c r="M15" s="89"/>
    </row>
    <row r="16" spans="1:17" x14ac:dyDescent="0.2">
      <c r="A16" s="281">
        <v>10</v>
      </c>
      <c r="B16" s="282" t="s">
        <v>10</v>
      </c>
      <c r="C16" s="283">
        <v>4684</v>
      </c>
      <c r="D16" s="284">
        <v>1202</v>
      </c>
      <c r="E16" s="283">
        <v>4913</v>
      </c>
      <c r="F16" s="284">
        <v>1228</v>
      </c>
      <c r="G16" s="283">
        <v>5047</v>
      </c>
      <c r="H16" s="284">
        <v>1247</v>
      </c>
      <c r="I16" s="283">
        <v>5222</v>
      </c>
      <c r="J16" s="284">
        <v>1295</v>
      </c>
      <c r="K16" s="283">
        <f>$I16-'[1]Año 2012'!$I16</f>
        <v>647</v>
      </c>
      <c r="L16" s="285">
        <f>$J16-'[1]Año 2012'!$J16</f>
        <v>129</v>
      </c>
      <c r="M16" s="89"/>
    </row>
    <row r="17" spans="1:15" x14ac:dyDescent="0.2">
      <c r="A17" s="281">
        <v>11</v>
      </c>
      <c r="B17" s="282" t="s">
        <v>11</v>
      </c>
      <c r="C17" s="283">
        <v>418935</v>
      </c>
      <c r="D17" s="284">
        <v>14644</v>
      </c>
      <c r="E17" s="283">
        <v>434837</v>
      </c>
      <c r="F17" s="284">
        <v>15160</v>
      </c>
      <c r="G17" s="283">
        <v>448348</v>
      </c>
      <c r="H17" s="284">
        <v>15649</v>
      </c>
      <c r="I17" s="283">
        <v>463295</v>
      </c>
      <c r="J17" s="284">
        <v>16188</v>
      </c>
      <c r="K17" s="283">
        <f>$I17-'[1]Año 2012'!$I17</f>
        <v>59517</v>
      </c>
      <c r="L17" s="285">
        <f>$J17-'[1]Año 2012'!$J17</f>
        <v>2005</v>
      </c>
      <c r="M17" s="89"/>
    </row>
    <row r="18" spans="1:15" ht="15" x14ac:dyDescent="0.2">
      <c r="A18" s="281">
        <v>12</v>
      </c>
      <c r="B18" s="282" t="s">
        <v>12</v>
      </c>
      <c r="C18" s="283">
        <v>16327</v>
      </c>
      <c r="D18" s="284">
        <v>1226</v>
      </c>
      <c r="E18" s="283">
        <v>17017</v>
      </c>
      <c r="F18" s="284">
        <v>1264</v>
      </c>
      <c r="G18" s="283">
        <v>17594</v>
      </c>
      <c r="H18" s="284">
        <v>1314</v>
      </c>
      <c r="I18" s="283">
        <v>18229</v>
      </c>
      <c r="J18" s="284">
        <v>1358</v>
      </c>
      <c r="K18" s="283">
        <f>$I18-'[1]Año 2012'!$I18</f>
        <v>2446</v>
      </c>
      <c r="L18" s="285">
        <f>$J18-'[1]Año 2012'!$J18</f>
        <v>171</v>
      </c>
      <c r="M18" s="89"/>
      <c r="O18" s="256"/>
    </row>
    <row r="19" spans="1:15" x14ac:dyDescent="0.2">
      <c r="A19" s="281">
        <v>13</v>
      </c>
      <c r="B19" s="282" t="s">
        <v>13</v>
      </c>
      <c r="C19" s="283">
        <v>2945</v>
      </c>
      <c r="D19" s="284">
        <v>307</v>
      </c>
      <c r="E19" s="283">
        <v>3058</v>
      </c>
      <c r="F19" s="284">
        <v>315</v>
      </c>
      <c r="G19" s="283">
        <v>3144</v>
      </c>
      <c r="H19" s="284">
        <v>331</v>
      </c>
      <c r="I19" s="283">
        <v>3226</v>
      </c>
      <c r="J19" s="284">
        <v>343</v>
      </c>
      <c r="K19" s="283">
        <f>$I19-'[1]Año 2012'!$I19</f>
        <v>393</v>
      </c>
      <c r="L19" s="285">
        <f>$J19-'[1]Año 2012'!$J19</f>
        <v>46</v>
      </c>
      <c r="M19" s="89"/>
    </row>
    <row r="20" spans="1:15" x14ac:dyDescent="0.2">
      <c r="A20" s="281">
        <v>14</v>
      </c>
      <c r="B20" s="282" t="s">
        <v>14</v>
      </c>
      <c r="C20" s="283">
        <v>8480</v>
      </c>
      <c r="D20" s="284">
        <v>927</v>
      </c>
      <c r="E20" s="283">
        <v>8754</v>
      </c>
      <c r="F20" s="284">
        <v>952</v>
      </c>
      <c r="G20" s="283">
        <v>8984</v>
      </c>
      <c r="H20" s="284">
        <v>979</v>
      </c>
      <c r="I20" s="283">
        <v>9231</v>
      </c>
      <c r="J20" s="284">
        <v>1015</v>
      </c>
      <c r="K20" s="283">
        <f>$I20-'[1]Año 2012'!$I20</f>
        <v>1015</v>
      </c>
      <c r="L20" s="285">
        <f>$J20-'[1]Año 2012'!$J20</f>
        <v>116</v>
      </c>
      <c r="M20" s="89"/>
    </row>
    <row r="21" spans="1:15" x14ac:dyDescent="0.2">
      <c r="A21" s="281">
        <v>15</v>
      </c>
      <c r="B21" s="282" t="s">
        <v>15</v>
      </c>
      <c r="C21" s="283">
        <v>20484</v>
      </c>
      <c r="D21" s="284">
        <v>1843</v>
      </c>
      <c r="E21" s="283">
        <v>21129</v>
      </c>
      <c r="F21" s="284">
        <v>1897</v>
      </c>
      <c r="G21" s="283">
        <v>21685</v>
      </c>
      <c r="H21" s="284">
        <v>1965</v>
      </c>
      <c r="I21" s="283">
        <v>22261</v>
      </c>
      <c r="J21" s="284">
        <v>2027</v>
      </c>
      <c r="K21" s="283">
        <f>$I21-'[1]Año 2012'!$I21</f>
        <v>2374</v>
      </c>
      <c r="L21" s="285">
        <f>$J21-'[1]Año 2012'!$J21</f>
        <v>234</v>
      </c>
      <c r="M21" s="89"/>
    </row>
    <row r="22" spans="1:15" x14ac:dyDescent="0.2">
      <c r="A22" s="281">
        <v>16</v>
      </c>
      <c r="B22" s="282" t="s">
        <v>16</v>
      </c>
      <c r="C22" s="283">
        <v>13010</v>
      </c>
      <c r="D22" s="284">
        <v>2019</v>
      </c>
      <c r="E22" s="283">
        <v>13337</v>
      </c>
      <c r="F22" s="284">
        <v>2098</v>
      </c>
      <c r="G22" s="283">
        <v>13603</v>
      </c>
      <c r="H22" s="284">
        <v>2150</v>
      </c>
      <c r="I22" s="283">
        <v>13926</v>
      </c>
      <c r="J22" s="284">
        <v>2202</v>
      </c>
      <c r="K22" s="283">
        <f>$I22-'[1]Año 2012'!$I22</f>
        <v>1256</v>
      </c>
      <c r="L22" s="285">
        <f>$J22-'[1]Año 2012'!$J22</f>
        <v>241</v>
      </c>
      <c r="M22" s="89"/>
    </row>
    <row r="23" spans="1:15" x14ac:dyDescent="0.2">
      <c r="A23" s="281">
        <v>17</v>
      </c>
      <c r="B23" s="282" t="s">
        <v>17</v>
      </c>
      <c r="C23" s="283">
        <v>12415</v>
      </c>
      <c r="D23" s="284">
        <v>2083</v>
      </c>
      <c r="E23" s="283">
        <v>12873</v>
      </c>
      <c r="F23" s="284">
        <v>2164</v>
      </c>
      <c r="G23" s="283">
        <v>13304</v>
      </c>
      <c r="H23" s="284">
        <v>2231</v>
      </c>
      <c r="I23" s="283">
        <v>13743</v>
      </c>
      <c r="J23" s="284">
        <v>2298</v>
      </c>
      <c r="K23" s="283">
        <f>$I23-'[1]Año 2012'!$I23</f>
        <v>1775</v>
      </c>
      <c r="L23" s="285">
        <f>$J23-'[1]Año 2012'!$J23</f>
        <v>275</v>
      </c>
      <c r="M23" s="89"/>
    </row>
    <row r="24" spans="1:15" s="76" customFormat="1" x14ac:dyDescent="0.2">
      <c r="A24" s="281">
        <v>18</v>
      </c>
      <c r="B24" s="282" t="s">
        <v>432</v>
      </c>
      <c r="C24" s="283" t="s">
        <v>56</v>
      </c>
      <c r="D24" s="284">
        <v>4469</v>
      </c>
      <c r="E24" s="283" t="s">
        <v>56</v>
      </c>
      <c r="F24" s="284">
        <v>4663</v>
      </c>
      <c r="G24" s="283" t="s">
        <v>56</v>
      </c>
      <c r="H24" s="284">
        <v>4924</v>
      </c>
      <c r="I24" s="283" t="s">
        <v>56</v>
      </c>
      <c r="J24" s="284">
        <v>5210</v>
      </c>
      <c r="K24" s="283">
        <v>19283</v>
      </c>
      <c r="L24" s="285">
        <f>$J24-'[1]Año 2012'!$J24</f>
        <v>931</v>
      </c>
      <c r="M24" s="91"/>
    </row>
    <row r="25" spans="1:15" x14ac:dyDescent="0.2">
      <c r="A25" s="281">
        <v>19</v>
      </c>
      <c r="B25" s="282" t="s">
        <v>19</v>
      </c>
      <c r="C25" s="283">
        <v>2487104</v>
      </c>
      <c r="D25" s="284">
        <v>80409</v>
      </c>
      <c r="E25" s="283">
        <v>2571332</v>
      </c>
      <c r="F25" s="284">
        <v>83502</v>
      </c>
      <c r="G25" s="283">
        <v>2674567</v>
      </c>
      <c r="H25" s="284">
        <v>87956</v>
      </c>
      <c r="I25" s="283">
        <v>2735859</v>
      </c>
      <c r="J25" s="284">
        <v>89911</v>
      </c>
      <c r="K25" s="283">
        <f>$I25-'[1]Año 2012'!$I25</f>
        <v>282289</v>
      </c>
      <c r="L25" s="285">
        <f>$J25-'[1]Año 2012'!$J25</f>
        <v>10457</v>
      </c>
      <c r="M25" s="89"/>
    </row>
    <row r="26" spans="1:15" x14ac:dyDescent="0.2">
      <c r="A26" s="281">
        <v>20</v>
      </c>
      <c r="B26" s="282" t="s">
        <v>20</v>
      </c>
      <c r="C26" s="283">
        <v>182220</v>
      </c>
      <c r="D26" s="284">
        <v>706</v>
      </c>
      <c r="E26" s="283">
        <v>187982</v>
      </c>
      <c r="F26" s="284">
        <v>730</v>
      </c>
      <c r="G26" s="283">
        <v>195720</v>
      </c>
      <c r="H26" s="284">
        <v>759</v>
      </c>
      <c r="I26" s="283">
        <v>200972</v>
      </c>
      <c r="J26" s="284">
        <v>778</v>
      </c>
      <c r="K26" s="283">
        <f>$I26-'[1]Año 2012'!$I26</f>
        <v>22501</v>
      </c>
      <c r="L26" s="285">
        <f>$J26-'[1]Año 2012'!$J26</f>
        <v>87</v>
      </c>
      <c r="M26" s="89"/>
    </row>
    <row r="27" spans="1:15" x14ac:dyDescent="0.2">
      <c r="A27" s="281">
        <v>21</v>
      </c>
      <c r="B27" s="282" t="s">
        <v>21</v>
      </c>
      <c r="C27" s="283">
        <v>2258824</v>
      </c>
      <c r="D27" s="284">
        <v>161865</v>
      </c>
      <c r="E27" s="283">
        <v>2302420</v>
      </c>
      <c r="F27" s="284">
        <v>166207</v>
      </c>
      <c r="G27" s="283">
        <v>2343904</v>
      </c>
      <c r="H27" s="284">
        <v>171860</v>
      </c>
      <c r="I27" s="283">
        <v>2377628</v>
      </c>
      <c r="J27" s="284">
        <v>176743</v>
      </c>
      <c r="K27" s="283">
        <f>$I27-'[1]Año 2012'!$I27</f>
        <v>152373</v>
      </c>
      <c r="L27" s="285">
        <f>$J27-'[1]Año 2012'!$J27</f>
        <v>18228</v>
      </c>
      <c r="M27" s="89"/>
    </row>
    <row r="28" spans="1:15" x14ac:dyDescent="0.2">
      <c r="A28" s="281">
        <v>22</v>
      </c>
      <c r="B28" s="282" t="s">
        <v>22</v>
      </c>
      <c r="C28" s="283">
        <v>6283</v>
      </c>
      <c r="D28" s="284">
        <v>1584</v>
      </c>
      <c r="E28" s="283">
        <v>6418</v>
      </c>
      <c r="F28" s="284">
        <v>1622</v>
      </c>
      <c r="G28" s="283">
        <v>6879</v>
      </c>
      <c r="H28" s="284">
        <v>1667</v>
      </c>
      <c r="I28" s="283">
        <v>7410</v>
      </c>
      <c r="J28" s="284">
        <v>1717</v>
      </c>
      <c r="K28" s="283">
        <f>$I28-'[1]Año 2012'!$I28</f>
        <v>1282</v>
      </c>
      <c r="L28" s="285">
        <f>$J28-'[1]Año 2012'!$J28</f>
        <v>164</v>
      </c>
      <c r="M28" s="89"/>
    </row>
    <row r="29" spans="1:15" x14ac:dyDescent="0.2">
      <c r="A29" s="281">
        <v>23</v>
      </c>
      <c r="B29" s="282" t="s">
        <v>23</v>
      </c>
      <c r="C29" s="283">
        <v>654520</v>
      </c>
      <c r="D29" s="284">
        <v>91629</v>
      </c>
      <c r="E29" s="283">
        <v>688116</v>
      </c>
      <c r="F29" s="284">
        <v>94947</v>
      </c>
      <c r="G29" s="283">
        <v>714529</v>
      </c>
      <c r="H29" s="284">
        <v>98110</v>
      </c>
      <c r="I29" s="283">
        <v>738955</v>
      </c>
      <c r="J29" s="284">
        <v>100880</v>
      </c>
      <c r="K29" s="283">
        <f>$I29-'[1]Año 2012'!$I29</f>
        <v>105934</v>
      </c>
      <c r="L29" s="285">
        <f>$J29-'[1]Año 2012'!$J29</f>
        <v>12526</v>
      </c>
      <c r="M29" s="89"/>
    </row>
    <row r="30" spans="1:15" x14ac:dyDescent="0.2">
      <c r="A30" s="281">
        <v>24</v>
      </c>
      <c r="B30" s="282" t="s">
        <v>433</v>
      </c>
      <c r="C30" s="283">
        <v>158010</v>
      </c>
      <c r="D30" s="284">
        <v>4326</v>
      </c>
      <c r="E30" s="283">
        <v>163042</v>
      </c>
      <c r="F30" s="284">
        <v>4468</v>
      </c>
      <c r="G30" s="283">
        <v>167515</v>
      </c>
      <c r="H30" s="284">
        <v>4618</v>
      </c>
      <c r="I30" s="283">
        <v>172001</v>
      </c>
      <c r="J30" s="284">
        <v>4772</v>
      </c>
      <c r="K30" s="283">
        <f>$I30-'[1]Año 2012'!$I30</f>
        <v>18719</v>
      </c>
      <c r="L30" s="285">
        <f>$J30-'[1]Año 2012'!$J30</f>
        <v>589</v>
      </c>
      <c r="M30" s="90"/>
    </row>
    <row r="31" spans="1:15" x14ac:dyDescent="0.2">
      <c r="A31" s="281">
        <v>25</v>
      </c>
      <c r="B31" s="282" t="s">
        <v>25</v>
      </c>
      <c r="C31" s="283">
        <v>35501</v>
      </c>
      <c r="D31" s="284">
        <v>3927</v>
      </c>
      <c r="E31" s="283">
        <v>36922</v>
      </c>
      <c r="F31" s="284">
        <v>4040</v>
      </c>
      <c r="G31" s="283">
        <v>38116</v>
      </c>
      <c r="H31" s="284">
        <v>4163</v>
      </c>
      <c r="I31" s="283">
        <v>39563</v>
      </c>
      <c r="J31" s="284">
        <v>4311</v>
      </c>
      <c r="K31" s="283">
        <f>$I31-'[1]Año 2012'!$I31</f>
        <v>5515</v>
      </c>
      <c r="L31" s="285">
        <f>$J31-'[1]Año 2012'!$J31</f>
        <v>495</v>
      </c>
      <c r="M31" s="89"/>
    </row>
    <row r="32" spans="1:15" x14ac:dyDescent="0.2">
      <c r="A32" s="281">
        <v>26</v>
      </c>
      <c r="B32" s="282" t="s">
        <v>150</v>
      </c>
      <c r="C32" s="283">
        <v>134912</v>
      </c>
      <c r="D32" s="284">
        <v>10347</v>
      </c>
      <c r="E32" s="283">
        <v>140594</v>
      </c>
      <c r="F32" s="284">
        <v>10767</v>
      </c>
      <c r="G32" s="283">
        <v>146044</v>
      </c>
      <c r="H32" s="284">
        <v>11256</v>
      </c>
      <c r="I32" s="283">
        <v>150932</v>
      </c>
      <c r="J32" s="284">
        <v>11695</v>
      </c>
      <c r="K32" s="283">
        <f>$I32-'[1]Año 2012'!$I32</f>
        <v>21359</v>
      </c>
      <c r="L32" s="285">
        <f>$J32-'[1]Año 2012'!$J32</f>
        <v>1703</v>
      </c>
      <c r="M32" s="91"/>
    </row>
    <row r="33" spans="1:13" x14ac:dyDescent="0.2">
      <c r="A33" s="281">
        <v>27</v>
      </c>
      <c r="B33" s="282" t="s">
        <v>27</v>
      </c>
      <c r="C33" s="283">
        <v>92517</v>
      </c>
      <c r="D33" s="284">
        <v>966</v>
      </c>
      <c r="E33" s="283">
        <v>96432</v>
      </c>
      <c r="F33" s="284">
        <v>995</v>
      </c>
      <c r="G33" s="283">
        <v>99793</v>
      </c>
      <c r="H33" s="284">
        <v>1022</v>
      </c>
      <c r="I33" s="283">
        <v>103093</v>
      </c>
      <c r="J33" s="284">
        <v>1050</v>
      </c>
      <c r="K33" s="283">
        <f>$I33-'[1]Año 2012'!$I33</f>
        <v>14036</v>
      </c>
      <c r="L33" s="285">
        <f>$J33-'[1]Año 2012'!$J33</f>
        <v>109</v>
      </c>
      <c r="M33" s="89"/>
    </row>
    <row r="34" spans="1:13" x14ac:dyDescent="0.2">
      <c r="A34" s="281">
        <v>28</v>
      </c>
      <c r="B34" s="282" t="s">
        <v>28</v>
      </c>
      <c r="C34" s="283">
        <v>25796</v>
      </c>
      <c r="D34" s="284">
        <v>3726</v>
      </c>
      <c r="E34" s="283">
        <v>26855</v>
      </c>
      <c r="F34" s="284">
        <v>3838</v>
      </c>
      <c r="G34" s="283">
        <v>27897</v>
      </c>
      <c r="H34" s="284">
        <v>3967</v>
      </c>
      <c r="I34" s="283">
        <v>28869</v>
      </c>
      <c r="J34" s="284">
        <v>4085</v>
      </c>
      <c r="K34" s="283">
        <f>$I34-'[1]Año 2012'!$I34</f>
        <v>4117</v>
      </c>
      <c r="L34" s="285">
        <f>$J34-'[1]Año 2012'!$J34</f>
        <v>461</v>
      </c>
      <c r="M34" s="89"/>
    </row>
    <row r="35" spans="1:13" x14ac:dyDescent="0.2">
      <c r="A35" s="281">
        <v>29</v>
      </c>
      <c r="B35" s="282" t="s">
        <v>29</v>
      </c>
      <c r="C35" s="283">
        <v>867746</v>
      </c>
      <c r="D35" s="284">
        <v>8093</v>
      </c>
      <c r="E35" s="283">
        <v>906652</v>
      </c>
      <c r="F35" s="284">
        <v>8555</v>
      </c>
      <c r="G35" s="283">
        <v>940922</v>
      </c>
      <c r="H35" s="284">
        <v>8962</v>
      </c>
      <c r="I35" s="283">
        <v>977428</v>
      </c>
      <c r="J35" s="284">
        <v>9500</v>
      </c>
      <c r="K35" s="283">
        <f>$I35-'[1]Año 2012'!$I35</f>
        <v>146593</v>
      </c>
      <c r="L35" s="285">
        <f>$J35-'[1]Año 2012'!$J35</f>
        <v>1817</v>
      </c>
      <c r="M35" s="89"/>
    </row>
    <row r="36" spans="1:13" x14ac:dyDescent="0.2">
      <c r="A36" s="281">
        <v>30</v>
      </c>
      <c r="B36" s="282" t="s">
        <v>30</v>
      </c>
      <c r="C36" s="283">
        <v>63589</v>
      </c>
      <c r="D36" s="284">
        <v>3413</v>
      </c>
      <c r="E36" s="283">
        <v>66001</v>
      </c>
      <c r="F36" s="284">
        <v>3528</v>
      </c>
      <c r="G36" s="283">
        <v>67982</v>
      </c>
      <c r="H36" s="284">
        <v>3639</v>
      </c>
      <c r="I36" s="283">
        <v>69965</v>
      </c>
      <c r="J36" s="284">
        <v>3770</v>
      </c>
      <c r="K36" s="283">
        <f>$I36-'[1]Año 2012'!$I36</f>
        <v>8761</v>
      </c>
      <c r="L36" s="285">
        <f>$J36-'[1]Año 2012'!$J36</f>
        <v>457</v>
      </c>
      <c r="M36" s="89"/>
    </row>
    <row r="37" spans="1:13" x14ac:dyDescent="0.2">
      <c r="A37" s="281">
        <v>31</v>
      </c>
      <c r="B37" s="282" t="s">
        <v>31</v>
      </c>
      <c r="C37" s="283">
        <v>171953</v>
      </c>
      <c r="D37" s="284">
        <v>3540</v>
      </c>
      <c r="E37" s="283">
        <v>179553</v>
      </c>
      <c r="F37" s="284">
        <v>3698</v>
      </c>
      <c r="G37" s="283">
        <v>187582</v>
      </c>
      <c r="H37" s="284">
        <v>3828</v>
      </c>
      <c r="I37" s="283">
        <v>196713</v>
      </c>
      <c r="J37" s="284">
        <v>3974</v>
      </c>
      <c r="K37" s="283">
        <f>$I37-'[1]Año 2012'!$I37</f>
        <v>31838</v>
      </c>
      <c r="L37" s="285">
        <f>$J37-'[1]Año 2012'!$J37</f>
        <v>557</v>
      </c>
      <c r="M37" s="89"/>
    </row>
    <row r="38" spans="1:13" x14ac:dyDescent="0.2">
      <c r="A38" s="281">
        <v>32</v>
      </c>
      <c r="B38" s="282" t="s">
        <v>32</v>
      </c>
      <c r="C38" s="283">
        <v>13732</v>
      </c>
      <c r="D38" s="284">
        <v>1200</v>
      </c>
      <c r="E38" s="283">
        <v>14333</v>
      </c>
      <c r="F38" s="284">
        <v>1248</v>
      </c>
      <c r="G38" s="283">
        <v>14841</v>
      </c>
      <c r="H38" s="284">
        <v>1295</v>
      </c>
      <c r="I38" s="283">
        <v>15359</v>
      </c>
      <c r="J38" s="284">
        <v>1337</v>
      </c>
      <c r="K38" s="283">
        <f>$I38-'[1]Año 2012'!$I38</f>
        <v>2232</v>
      </c>
      <c r="L38" s="285">
        <f>$J38-'[1]Año 2012'!$J38</f>
        <v>181</v>
      </c>
      <c r="M38" s="89"/>
    </row>
    <row r="39" spans="1:13" x14ac:dyDescent="0.2">
      <c r="A39" s="281">
        <v>33</v>
      </c>
      <c r="B39" s="282" t="s">
        <v>33</v>
      </c>
      <c r="C39" s="283">
        <v>3534</v>
      </c>
      <c r="D39" s="284">
        <v>232</v>
      </c>
      <c r="E39" s="283">
        <v>3674</v>
      </c>
      <c r="F39" s="284">
        <v>237</v>
      </c>
      <c r="G39" s="283">
        <v>3780</v>
      </c>
      <c r="H39" s="284">
        <v>247</v>
      </c>
      <c r="I39" s="283">
        <v>3949</v>
      </c>
      <c r="J39" s="284">
        <v>257</v>
      </c>
      <c r="K39" s="283">
        <f>$I39-'[1]Año 2012'!$I39</f>
        <v>536</v>
      </c>
      <c r="L39" s="285">
        <f>$J39-'[1]Año 2012'!$J39</f>
        <v>28</v>
      </c>
      <c r="M39" s="89"/>
    </row>
    <row r="40" spans="1:13" x14ac:dyDescent="0.2">
      <c r="A40" s="281">
        <v>34</v>
      </c>
      <c r="B40" s="282" t="s">
        <v>34</v>
      </c>
      <c r="C40" s="283">
        <v>850056</v>
      </c>
      <c r="D40" s="284">
        <v>150928</v>
      </c>
      <c r="E40" s="283">
        <v>869171</v>
      </c>
      <c r="F40" s="284">
        <v>155619</v>
      </c>
      <c r="G40" s="283">
        <v>886856</v>
      </c>
      <c r="H40" s="284">
        <v>160738</v>
      </c>
      <c r="I40" s="283">
        <v>902588</v>
      </c>
      <c r="J40" s="284">
        <v>165696</v>
      </c>
      <c r="K40" s="283">
        <f>$I40-'[1]Año 2012'!$I40</f>
        <v>70849</v>
      </c>
      <c r="L40" s="285">
        <f>$J40-'[1]Año 2012'!$J40</f>
        <v>18754</v>
      </c>
      <c r="M40" s="89"/>
    </row>
    <row r="41" spans="1:13" ht="14.25" customHeight="1" x14ac:dyDescent="0.2">
      <c r="A41" s="281">
        <v>35</v>
      </c>
      <c r="B41" s="282" t="s">
        <v>35</v>
      </c>
      <c r="C41" s="283">
        <v>30214</v>
      </c>
      <c r="D41" s="284">
        <v>1967</v>
      </c>
      <c r="E41" s="283">
        <v>31482</v>
      </c>
      <c r="F41" s="284">
        <v>2050</v>
      </c>
      <c r="G41" s="283">
        <v>33916</v>
      </c>
      <c r="H41" s="284">
        <v>2252</v>
      </c>
      <c r="I41" s="283">
        <v>37050</v>
      </c>
      <c r="J41" s="284">
        <v>2594</v>
      </c>
      <c r="K41" s="283">
        <f>$I41-'[1]Año 2012'!$I41</f>
        <v>7925</v>
      </c>
      <c r="L41" s="285">
        <f>$J41-'[1]Año 2012'!$J41</f>
        <v>676</v>
      </c>
      <c r="M41" s="91"/>
    </row>
    <row r="42" spans="1:13" x14ac:dyDescent="0.2">
      <c r="A42" s="281">
        <v>36</v>
      </c>
      <c r="B42" s="282" t="s">
        <v>36</v>
      </c>
      <c r="C42" s="283">
        <v>303928</v>
      </c>
      <c r="D42" s="284">
        <v>1024</v>
      </c>
      <c r="E42" s="283">
        <v>317281</v>
      </c>
      <c r="F42" s="284">
        <v>1086</v>
      </c>
      <c r="G42" s="283">
        <v>329811</v>
      </c>
      <c r="H42" s="284">
        <v>1134</v>
      </c>
      <c r="I42" s="283">
        <v>342219</v>
      </c>
      <c r="J42" s="284">
        <v>1198</v>
      </c>
      <c r="K42" s="283">
        <f>$I42-'[1]Año 2012'!$I42</f>
        <v>50799</v>
      </c>
      <c r="L42" s="285">
        <f>$J42-'[1]Año 2012'!$J42</f>
        <v>216</v>
      </c>
      <c r="M42" s="89"/>
    </row>
    <row r="43" spans="1:13" ht="12.75" customHeight="1" x14ac:dyDescent="0.2">
      <c r="A43" s="281">
        <v>37</v>
      </c>
      <c r="B43" s="282" t="s">
        <v>37</v>
      </c>
      <c r="C43" s="283">
        <v>125571</v>
      </c>
      <c r="D43" s="284">
        <v>5258</v>
      </c>
      <c r="E43" s="283">
        <v>131847</v>
      </c>
      <c r="F43" s="284">
        <v>5522</v>
      </c>
      <c r="G43" s="283">
        <v>138028</v>
      </c>
      <c r="H43" s="284">
        <v>5756</v>
      </c>
      <c r="I43" s="283">
        <v>144052</v>
      </c>
      <c r="J43" s="284">
        <v>6013</v>
      </c>
      <c r="K43" s="283">
        <f>$I43-'[1]Año 2012'!$I43</f>
        <v>24866</v>
      </c>
      <c r="L43" s="285">
        <f>$J43-'[1]Año 2012'!$J43</f>
        <v>1008</v>
      </c>
      <c r="M43" s="91"/>
    </row>
    <row r="44" spans="1:13" x14ac:dyDescent="0.2">
      <c r="A44" s="281">
        <v>38</v>
      </c>
      <c r="B44" s="282" t="s">
        <v>38</v>
      </c>
      <c r="C44" s="283">
        <v>158960</v>
      </c>
      <c r="D44" s="284">
        <v>5448</v>
      </c>
      <c r="E44" s="283">
        <v>162991</v>
      </c>
      <c r="F44" s="284">
        <v>5631</v>
      </c>
      <c r="G44" s="283">
        <v>167210</v>
      </c>
      <c r="H44" s="284">
        <v>5855</v>
      </c>
      <c r="I44" s="283">
        <v>170759</v>
      </c>
      <c r="J44" s="284">
        <v>6025</v>
      </c>
      <c r="K44" s="283">
        <f>$I44-'[1]Año 2012'!$I44</f>
        <v>15058</v>
      </c>
      <c r="L44" s="285">
        <f>$J44-'[1]Año 2012'!$J44</f>
        <v>710</v>
      </c>
      <c r="M44" s="91"/>
    </row>
    <row r="45" spans="1:13" x14ac:dyDescent="0.2">
      <c r="A45" s="281">
        <v>39</v>
      </c>
      <c r="B45" s="282" t="s">
        <v>39</v>
      </c>
      <c r="C45" s="283">
        <v>185388</v>
      </c>
      <c r="D45" s="284">
        <v>26102</v>
      </c>
      <c r="E45" s="283">
        <v>192091</v>
      </c>
      <c r="F45" s="284">
        <v>27389</v>
      </c>
      <c r="G45" s="283">
        <v>199289</v>
      </c>
      <c r="H45" s="284">
        <v>28606</v>
      </c>
      <c r="I45" s="283">
        <v>205376</v>
      </c>
      <c r="J45" s="284">
        <v>29716</v>
      </c>
      <c r="K45" s="283">
        <f>$I45-'[1]Año 2012'!$I45</f>
        <v>24115</v>
      </c>
      <c r="L45" s="285">
        <f>$J45-'[1]Año 2012'!$J45</f>
        <v>4291</v>
      </c>
      <c r="M45" s="89"/>
    </row>
    <row r="46" spans="1:13" x14ac:dyDescent="0.2">
      <c r="A46" s="281">
        <v>40</v>
      </c>
      <c r="B46" s="282" t="s">
        <v>40</v>
      </c>
      <c r="C46" s="283">
        <v>17867</v>
      </c>
      <c r="D46" s="284">
        <v>1817</v>
      </c>
      <c r="E46" s="283">
        <v>18517</v>
      </c>
      <c r="F46" s="284">
        <v>1898</v>
      </c>
      <c r="G46" s="283">
        <v>19147</v>
      </c>
      <c r="H46" s="284">
        <v>1973</v>
      </c>
      <c r="I46" s="283">
        <v>19795</v>
      </c>
      <c r="J46" s="284">
        <v>2055</v>
      </c>
      <c r="K46" s="283">
        <f>$I46-'[1]Año 2012'!$I46</f>
        <v>2615</v>
      </c>
      <c r="L46" s="285">
        <f>$J46-'[1]Año 2012'!$J46</f>
        <v>298</v>
      </c>
      <c r="M46" s="89"/>
    </row>
    <row r="47" spans="1:13" x14ac:dyDescent="0.2">
      <c r="A47" s="281">
        <v>41</v>
      </c>
      <c r="B47" s="282" t="s">
        <v>41</v>
      </c>
      <c r="C47" s="283">
        <v>304710</v>
      </c>
      <c r="D47" s="284">
        <v>9117</v>
      </c>
      <c r="E47" s="283">
        <v>320598</v>
      </c>
      <c r="F47" s="284">
        <v>9684</v>
      </c>
      <c r="G47" s="283">
        <v>335209</v>
      </c>
      <c r="H47" s="284">
        <v>10229</v>
      </c>
      <c r="I47" s="283">
        <v>350049</v>
      </c>
      <c r="J47" s="284">
        <v>10862</v>
      </c>
      <c r="K47" s="283">
        <f>$I47-'[1]Año 2012'!$I47</f>
        <v>60684</v>
      </c>
      <c r="L47" s="285">
        <f>$J47-'[1]Año 2012'!$J47</f>
        <v>2180</v>
      </c>
      <c r="M47" s="91"/>
    </row>
    <row r="48" spans="1:13" x14ac:dyDescent="0.2">
      <c r="A48" s="281">
        <v>42</v>
      </c>
      <c r="B48" s="282" t="s">
        <v>42</v>
      </c>
      <c r="C48" s="283">
        <v>4328</v>
      </c>
      <c r="D48" s="284">
        <v>500</v>
      </c>
      <c r="E48" s="283">
        <v>4517</v>
      </c>
      <c r="F48" s="284">
        <v>516</v>
      </c>
      <c r="G48" s="283">
        <v>4712</v>
      </c>
      <c r="H48" s="284">
        <v>536</v>
      </c>
      <c r="I48" s="283">
        <v>4882</v>
      </c>
      <c r="J48" s="284">
        <v>558</v>
      </c>
      <c r="K48" s="283">
        <f>$I48-'[1]Año 2012'!$I48</f>
        <v>744</v>
      </c>
      <c r="L48" s="285">
        <f>$J48-'[1]Año 2012'!$J48</f>
        <v>80</v>
      </c>
      <c r="M48" s="91"/>
    </row>
    <row r="49" spans="1:13" x14ac:dyDescent="0.2">
      <c r="A49" s="281">
        <v>43</v>
      </c>
      <c r="B49" s="282" t="s">
        <v>149</v>
      </c>
      <c r="C49" s="283">
        <v>6272</v>
      </c>
      <c r="D49" s="284">
        <v>989</v>
      </c>
      <c r="E49" s="283">
        <v>6590</v>
      </c>
      <c r="F49" s="284">
        <v>1050</v>
      </c>
      <c r="G49" s="283">
        <v>6909</v>
      </c>
      <c r="H49" s="284">
        <v>1098</v>
      </c>
      <c r="I49" s="283">
        <v>7319</v>
      </c>
      <c r="J49" s="284">
        <v>1172</v>
      </c>
      <c r="K49" s="283">
        <f>$I49-'[1]Año 2012'!$I49</f>
        <v>1353</v>
      </c>
      <c r="L49" s="285">
        <f>$J49-'[1]Año 2012'!$J49</f>
        <v>225</v>
      </c>
      <c r="M49" s="91"/>
    </row>
    <row r="50" spans="1:13" x14ac:dyDescent="0.2">
      <c r="A50" s="281">
        <v>44</v>
      </c>
      <c r="B50" s="282" t="s">
        <v>152</v>
      </c>
      <c r="C50" s="283">
        <v>16336</v>
      </c>
      <c r="D50" s="284">
        <v>7565</v>
      </c>
      <c r="E50" s="283">
        <v>17120</v>
      </c>
      <c r="F50" s="284">
        <v>7897</v>
      </c>
      <c r="G50" s="283">
        <v>17831</v>
      </c>
      <c r="H50" s="284">
        <v>8252</v>
      </c>
      <c r="I50" s="283">
        <v>18477</v>
      </c>
      <c r="J50" s="284">
        <v>8576</v>
      </c>
      <c r="K50" s="283">
        <f>$I50-'[1]Año 2012'!$I50</f>
        <v>2838</v>
      </c>
      <c r="L50" s="285">
        <f>$J50-'[1]Año 2012'!$J50</f>
        <v>1312</v>
      </c>
      <c r="M50" s="89"/>
    </row>
    <row r="51" spans="1:13" x14ac:dyDescent="0.2">
      <c r="A51" s="281">
        <v>45</v>
      </c>
      <c r="B51" s="282" t="s">
        <v>43</v>
      </c>
      <c r="C51" s="283">
        <v>5180</v>
      </c>
      <c r="D51" s="284">
        <v>734</v>
      </c>
      <c r="E51" s="283">
        <v>5417</v>
      </c>
      <c r="F51" s="284">
        <v>763</v>
      </c>
      <c r="G51" s="283">
        <v>5649</v>
      </c>
      <c r="H51" s="284">
        <v>794</v>
      </c>
      <c r="I51" s="283">
        <v>5866</v>
      </c>
      <c r="J51" s="284">
        <v>832</v>
      </c>
      <c r="K51" s="283">
        <f>$I51-'[1]Año 2012'!$I51</f>
        <v>905</v>
      </c>
      <c r="L51" s="285">
        <f>$J51-'[1]Año 2012'!$J51</f>
        <v>122</v>
      </c>
      <c r="M51" s="89"/>
    </row>
    <row r="52" spans="1:13" x14ac:dyDescent="0.2">
      <c r="A52" s="281">
        <v>46</v>
      </c>
      <c r="B52" s="282" t="s">
        <v>44</v>
      </c>
      <c r="C52" s="283">
        <v>2663443</v>
      </c>
      <c r="D52" s="284">
        <v>56068</v>
      </c>
      <c r="E52" s="283">
        <v>2763385</v>
      </c>
      <c r="F52" s="284">
        <v>57494</v>
      </c>
      <c r="G52" s="283">
        <v>2854851</v>
      </c>
      <c r="H52" s="284">
        <v>58881</v>
      </c>
      <c r="I52" s="283">
        <v>2938903</v>
      </c>
      <c r="J52" s="284">
        <v>60216</v>
      </c>
      <c r="K52" s="283">
        <f>$I52-'[1]Año 2012'!$I52</f>
        <v>371463</v>
      </c>
      <c r="L52" s="285">
        <f>$J52-'[1]Año 2012'!$J52</f>
        <v>5361</v>
      </c>
      <c r="M52" s="89"/>
    </row>
    <row r="53" spans="1:13" x14ac:dyDescent="0.2">
      <c r="A53" s="281">
        <v>47</v>
      </c>
      <c r="B53" s="282" t="s">
        <v>45</v>
      </c>
      <c r="C53" s="283">
        <v>167977</v>
      </c>
      <c r="D53" s="284">
        <v>5322</v>
      </c>
      <c r="E53" s="283">
        <v>178373</v>
      </c>
      <c r="F53" s="284">
        <v>5673</v>
      </c>
      <c r="G53" s="283">
        <v>187675</v>
      </c>
      <c r="H53" s="284">
        <v>6052</v>
      </c>
      <c r="I53" s="283">
        <v>197593</v>
      </c>
      <c r="J53" s="284">
        <v>6355</v>
      </c>
      <c r="K53" s="283">
        <f>$I53-'[1]Año 2012'!$I53</f>
        <v>37129</v>
      </c>
      <c r="L53" s="285">
        <f>$J53-'[1]Año 2012'!$J53</f>
        <v>1348</v>
      </c>
      <c r="M53" s="89"/>
    </row>
    <row r="54" spans="1:13" x14ac:dyDescent="0.2">
      <c r="A54" s="281">
        <v>48</v>
      </c>
      <c r="B54" s="282" t="s">
        <v>46</v>
      </c>
      <c r="C54" s="283">
        <v>8481</v>
      </c>
      <c r="D54" s="284">
        <v>593</v>
      </c>
      <c r="E54" s="283">
        <v>8897</v>
      </c>
      <c r="F54" s="284">
        <v>613</v>
      </c>
      <c r="G54" s="283">
        <v>9283</v>
      </c>
      <c r="H54" s="284">
        <v>642</v>
      </c>
      <c r="I54" s="283">
        <v>9675</v>
      </c>
      <c r="J54" s="284">
        <v>667</v>
      </c>
      <c r="K54" s="283">
        <f>$I54-'[1]Año 2012'!$I54</f>
        <v>1619</v>
      </c>
      <c r="L54" s="285">
        <f>$J54-'[1]Año 2012'!$J54</f>
        <v>88</v>
      </c>
      <c r="M54" s="89"/>
    </row>
    <row r="55" spans="1:13" x14ac:dyDescent="0.2">
      <c r="A55" s="281">
        <v>49</v>
      </c>
      <c r="B55" s="282" t="s">
        <v>47</v>
      </c>
      <c r="C55" s="283">
        <v>65837</v>
      </c>
      <c r="D55" s="284">
        <v>1072</v>
      </c>
      <c r="E55" s="283">
        <v>69355</v>
      </c>
      <c r="F55" s="284">
        <v>1129</v>
      </c>
      <c r="G55" s="283">
        <v>72604</v>
      </c>
      <c r="H55" s="284">
        <v>1169</v>
      </c>
      <c r="I55" s="283">
        <v>76887</v>
      </c>
      <c r="J55" s="284">
        <v>1227</v>
      </c>
      <c r="K55" s="283">
        <f>$I55-'[1]Año 2012'!$I55</f>
        <v>14804</v>
      </c>
      <c r="L55" s="285">
        <f>$J55-'[1]Año 2012'!$J55</f>
        <v>204</v>
      </c>
      <c r="M55" s="91"/>
    </row>
    <row r="56" spans="1:13" x14ac:dyDescent="0.2">
      <c r="A56" s="281">
        <v>50</v>
      </c>
      <c r="B56" s="282" t="s">
        <v>48</v>
      </c>
      <c r="C56" s="283">
        <v>100651</v>
      </c>
      <c r="D56" s="284">
        <v>463</v>
      </c>
      <c r="E56" s="283">
        <v>105632</v>
      </c>
      <c r="F56" s="284">
        <v>485</v>
      </c>
      <c r="G56" s="283">
        <v>109912</v>
      </c>
      <c r="H56" s="284">
        <v>511</v>
      </c>
      <c r="I56" s="283">
        <v>114537</v>
      </c>
      <c r="J56" s="284">
        <v>535</v>
      </c>
      <c r="K56" s="283">
        <f>$I56-'[1]Año 2012'!$I56</f>
        <v>18820</v>
      </c>
      <c r="L56" s="285">
        <f>$J56-'[1]Año 2012'!$J56</f>
        <v>83</v>
      </c>
      <c r="M56" s="89"/>
    </row>
    <row r="57" spans="1:13" x14ac:dyDescent="0.2">
      <c r="A57" s="281">
        <v>51</v>
      </c>
      <c r="B57" s="282" t="s">
        <v>151</v>
      </c>
      <c r="C57" s="283">
        <v>492</v>
      </c>
      <c r="D57" s="284">
        <v>83</v>
      </c>
      <c r="E57" s="283">
        <v>493</v>
      </c>
      <c r="F57" s="284">
        <v>86</v>
      </c>
      <c r="G57" s="283">
        <v>500</v>
      </c>
      <c r="H57" s="284">
        <v>86</v>
      </c>
      <c r="I57" s="283">
        <v>511</v>
      </c>
      <c r="J57" s="284">
        <v>90</v>
      </c>
      <c r="K57" s="283">
        <f>$I57-'[1]Año 2012'!$I57</f>
        <v>25</v>
      </c>
      <c r="L57" s="285">
        <f>$J57-'[1]Año 2012'!$J57</f>
        <v>8</v>
      </c>
      <c r="M57" s="89"/>
    </row>
    <row r="58" spans="1:13" x14ac:dyDescent="0.2">
      <c r="A58" s="281">
        <v>52</v>
      </c>
      <c r="B58" s="282" t="s">
        <v>49</v>
      </c>
      <c r="C58" s="283">
        <v>37806</v>
      </c>
      <c r="D58" s="284">
        <v>6516</v>
      </c>
      <c r="E58" s="283">
        <v>38777</v>
      </c>
      <c r="F58" s="284">
        <v>6731</v>
      </c>
      <c r="G58" s="283">
        <v>39786</v>
      </c>
      <c r="H58" s="284">
        <v>6988</v>
      </c>
      <c r="I58" s="283">
        <v>40857</v>
      </c>
      <c r="J58" s="284">
        <v>7282</v>
      </c>
      <c r="K58" s="283">
        <f>$I58-'[1]Año 2012'!$I58</f>
        <v>4142</v>
      </c>
      <c r="L58" s="285">
        <f>$J58-'[1]Año 2012'!$J58</f>
        <v>952</v>
      </c>
      <c r="M58" s="89"/>
    </row>
    <row r="59" spans="1:13" x14ac:dyDescent="0.2">
      <c r="A59" s="281">
        <v>53</v>
      </c>
      <c r="B59" s="282" t="s">
        <v>50</v>
      </c>
      <c r="C59" s="283">
        <v>11445</v>
      </c>
      <c r="D59" s="284">
        <v>580</v>
      </c>
      <c r="E59" s="283">
        <v>12133</v>
      </c>
      <c r="F59" s="284">
        <v>596</v>
      </c>
      <c r="G59" s="283">
        <v>12809</v>
      </c>
      <c r="H59" s="284">
        <v>627</v>
      </c>
      <c r="I59" s="283">
        <v>13413</v>
      </c>
      <c r="J59" s="284">
        <v>651</v>
      </c>
      <c r="K59" s="283">
        <f>$I59-'[1]Año 2012'!$I59</f>
        <v>2367</v>
      </c>
      <c r="L59" s="285">
        <f>$J59-'[1]Año 2012'!$J59</f>
        <v>86</v>
      </c>
      <c r="M59" s="91"/>
    </row>
    <row r="60" spans="1:13" x14ac:dyDescent="0.2">
      <c r="A60" s="281">
        <v>54</v>
      </c>
      <c r="B60" s="282" t="s">
        <v>51</v>
      </c>
      <c r="C60" s="283">
        <v>363055</v>
      </c>
      <c r="D60" s="284">
        <v>986</v>
      </c>
      <c r="E60" s="283">
        <v>378343</v>
      </c>
      <c r="F60" s="284">
        <v>1030</v>
      </c>
      <c r="G60" s="283">
        <v>392532</v>
      </c>
      <c r="H60" s="284">
        <v>1068</v>
      </c>
      <c r="I60" s="283">
        <v>406888</v>
      </c>
      <c r="J60" s="284">
        <v>1113</v>
      </c>
      <c r="K60" s="283">
        <f>$I60-'[1]Año 2012'!$I60</f>
        <v>58467</v>
      </c>
      <c r="L60" s="285">
        <f>$J60-'[1]Año 2012'!$J60</f>
        <v>182</v>
      </c>
      <c r="M60" s="89"/>
    </row>
    <row r="61" spans="1:13" x14ac:dyDescent="0.2">
      <c r="A61" s="281">
        <v>55</v>
      </c>
      <c r="B61" s="282" t="s">
        <v>52</v>
      </c>
      <c r="C61" s="283">
        <v>4782</v>
      </c>
      <c r="D61" s="284">
        <v>282</v>
      </c>
      <c r="E61" s="283">
        <v>4987</v>
      </c>
      <c r="F61" s="284">
        <v>294</v>
      </c>
      <c r="G61" s="283">
        <v>5240</v>
      </c>
      <c r="H61" s="284">
        <v>307</v>
      </c>
      <c r="I61" s="283">
        <v>5463</v>
      </c>
      <c r="J61" s="284">
        <v>323</v>
      </c>
      <c r="K61" s="283">
        <f>$I61-'[1]Año 2012'!$I61</f>
        <v>870</v>
      </c>
      <c r="L61" s="285">
        <f>$J61-'[1]Año 2012'!$J61</f>
        <v>49</v>
      </c>
      <c r="M61" s="89"/>
    </row>
    <row r="62" spans="1:13" x14ac:dyDescent="0.2">
      <c r="A62" s="281">
        <v>56</v>
      </c>
      <c r="B62" s="282" t="s">
        <v>53</v>
      </c>
      <c r="C62" s="283">
        <v>133473</v>
      </c>
      <c r="D62" s="284">
        <v>7584</v>
      </c>
      <c r="E62" s="283">
        <v>140045</v>
      </c>
      <c r="F62" s="284">
        <v>7935</v>
      </c>
      <c r="G62" s="283">
        <v>146180</v>
      </c>
      <c r="H62" s="284">
        <v>8286</v>
      </c>
      <c r="I62" s="283">
        <v>152636</v>
      </c>
      <c r="J62" s="284">
        <v>8612</v>
      </c>
      <c r="K62" s="283">
        <f>$I62-'[1]Año 2012'!$I62</f>
        <v>25383</v>
      </c>
      <c r="L62" s="285">
        <f>$J62-'[1]Año 2012'!$J62</f>
        <v>1326</v>
      </c>
      <c r="M62" s="91"/>
    </row>
    <row r="63" spans="1:13" x14ac:dyDescent="0.2">
      <c r="A63" s="281">
        <v>57</v>
      </c>
      <c r="B63" s="282" t="s">
        <v>447</v>
      </c>
      <c r="C63" s="283">
        <v>5145</v>
      </c>
      <c r="D63" s="284">
        <v>913</v>
      </c>
      <c r="E63" s="283">
        <v>5662</v>
      </c>
      <c r="F63" s="284">
        <v>924</v>
      </c>
      <c r="G63" s="283">
        <v>6137</v>
      </c>
      <c r="H63" s="284">
        <v>941</v>
      </c>
      <c r="I63" s="283">
        <v>6688</v>
      </c>
      <c r="J63" s="284">
        <v>965</v>
      </c>
      <c r="K63" s="283">
        <f>$I63-'[1]Año 2012'!$I63</f>
        <v>2029</v>
      </c>
      <c r="L63" s="285">
        <f>$J63-'[1]Año 2012'!$J63</f>
        <v>80</v>
      </c>
      <c r="M63" s="91"/>
    </row>
    <row r="64" spans="1:13" x14ac:dyDescent="0.2">
      <c r="A64" s="281">
        <v>58</v>
      </c>
      <c r="B64" s="282" t="s">
        <v>448</v>
      </c>
      <c r="C64" s="283">
        <v>1760</v>
      </c>
      <c r="D64" s="284">
        <v>510</v>
      </c>
      <c r="E64" s="283">
        <v>1937</v>
      </c>
      <c r="F64" s="284">
        <v>525</v>
      </c>
      <c r="G64" s="283">
        <v>2082</v>
      </c>
      <c r="H64" s="284">
        <v>550</v>
      </c>
      <c r="I64" s="283">
        <v>2238</v>
      </c>
      <c r="J64" s="284">
        <v>575</v>
      </c>
      <c r="K64" s="283">
        <f>$I64-'[1]Año 2012'!$I64</f>
        <v>640</v>
      </c>
      <c r="L64" s="285">
        <f>$J64-'[1]Año 2012'!$J64</f>
        <v>82</v>
      </c>
      <c r="M64" s="91"/>
    </row>
    <row r="65" spans="1:13" x14ac:dyDescent="0.2">
      <c r="A65" s="281">
        <v>59</v>
      </c>
      <c r="B65" s="282" t="s">
        <v>449</v>
      </c>
      <c r="C65" s="283">
        <v>4654</v>
      </c>
      <c r="D65" s="284">
        <v>1119</v>
      </c>
      <c r="E65" s="283">
        <v>5063</v>
      </c>
      <c r="F65" s="284">
        <v>1131</v>
      </c>
      <c r="G65" s="283">
        <v>5484</v>
      </c>
      <c r="H65" s="284">
        <v>1149</v>
      </c>
      <c r="I65" s="283">
        <v>5967</v>
      </c>
      <c r="J65" s="284">
        <v>1173</v>
      </c>
      <c r="K65" s="283">
        <f>$I65-'[1]Año 2012'!$I65</f>
        <v>1791</v>
      </c>
      <c r="L65" s="285">
        <f>$J65-'[1]Año 2012'!$J65</f>
        <v>81</v>
      </c>
      <c r="M65" s="91"/>
    </row>
    <row r="66" spans="1:13" x14ac:dyDescent="0.2">
      <c r="A66" s="281">
        <v>60</v>
      </c>
      <c r="B66" s="282" t="s">
        <v>246</v>
      </c>
      <c r="C66" s="283">
        <v>18340</v>
      </c>
      <c r="D66" s="284">
        <v>1696</v>
      </c>
      <c r="E66" s="283">
        <v>20115</v>
      </c>
      <c r="F66" s="284">
        <v>1806</v>
      </c>
      <c r="G66" s="283">
        <v>21706</v>
      </c>
      <c r="H66" s="284">
        <v>1976</v>
      </c>
      <c r="I66" s="283">
        <v>23352</v>
      </c>
      <c r="J66" s="284">
        <v>2172</v>
      </c>
      <c r="K66" s="283">
        <f>$I66-'[1]Año 2012'!$I66</f>
        <v>7718</v>
      </c>
      <c r="L66" s="285">
        <f>$J66-'[1]Año 2012'!$J66</f>
        <v>556</v>
      </c>
      <c r="M66" s="91"/>
    </row>
    <row r="67" spans="1:13" x14ac:dyDescent="0.2">
      <c r="A67" s="281">
        <v>61</v>
      </c>
      <c r="B67" s="282" t="s">
        <v>242</v>
      </c>
      <c r="C67" s="283">
        <v>79933</v>
      </c>
      <c r="D67" s="284">
        <v>12568</v>
      </c>
      <c r="E67" s="283">
        <v>87578</v>
      </c>
      <c r="F67" s="284">
        <v>13657</v>
      </c>
      <c r="G67" s="283">
        <v>94039</v>
      </c>
      <c r="H67" s="284">
        <v>14632</v>
      </c>
      <c r="I67" s="283">
        <v>99300</v>
      </c>
      <c r="J67" s="284">
        <v>15585</v>
      </c>
      <c r="K67" s="283">
        <f>$I67-'[1]Año 2012'!$I67</f>
        <v>30120</v>
      </c>
      <c r="L67" s="285">
        <f>$J67-'[1]Año 2012'!$J67</f>
        <v>3856</v>
      </c>
      <c r="M67" s="91"/>
    </row>
    <row r="68" spans="1:13" x14ac:dyDescent="0.2">
      <c r="A68" s="281">
        <v>62</v>
      </c>
      <c r="B68" s="282" t="s">
        <v>245</v>
      </c>
      <c r="C68" s="283">
        <v>12487</v>
      </c>
      <c r="D68" s="284">
        <v>1795</v>
      </c>
      <c r="E68" s="283">
        <v>13870</v>
      </c>
      <c r="F68" s="284">
        <v>1869</v>
      </c>
      <c r="G68" s="283">
        <v>14711</v>
      </c>
      <c r="H68" s="284">
        <v>1960</v>
      </c>
      <c r="I68" s="283">
        <v>15671</v>
      </c>
      <c r="J68" s="284">
        <v>2048</v>
      </c>
      <c r="K68" s="283">
        <f>$I68-'[1]Año 2012'!$I68</f>
        <v>5244</v>
      </c>
      <c r="L68" s="285">
        <f>$J68-'[1]Año 2012'!$J68</f>
        <v>338</v>
      </c>
      <c r="M68" s="91"/>
    </row>
    <row r="69" spans="1:13" x14ac:dyDescent="0.2">
      <c r="A69" s="281">
        <v>63</v>
      </c>
      <c r="B69" s="282" t="s">
        <v>239</v>
      </c>
      <c r="C69" s="283">
        <v>597</v>
      </c>
      <c r="D69" s="284">
        <v>232</v>
      </c>
      <c r="E69" s="283">
        <v>642</v>
      </c>
      <c r="F69" s="284">
        <v>249</v>
      </c>
      <c r="G69" s="283">
        <v>688</v>
      </c>
      <c r="H69" s="284">
        <v>259</v>
      </c>
      <c r="I69" s="283">
        <v>733</v>
      </c>
      <c r="J69" s="284">
        <v>268</v>
      </c>
      <c r="K69" s="283">
        <f>$I69-'[1]Año 2012'!$I69</f>
        <v>247</v>
      </c>
      <c r="L69" s="285">
        <f>$J69-'[1]Año 2012'!$J69</f>
        <v>48</v>
      </c>
      <c r="M69" s="91"/>
    </row>
    <row r="70" spans="1:13" x14ac:dyDescent="0.2">
      <c r="A70" s="281">
        <v>64</v>
      </c>
      <c r="B70" s="282" t="s">
        <v>248</v>
      </c>
      <c r="C70" s="283">
        <v>61342</v>
      </c>
      <c r="D70" s="284">
        <v>467</v>
      </c>
      <c r="E70" s="283">
        <v>71113</v>
      </c>
      <c r="F70" s="284">
        <v>530</v>
      </c>
      <c r="G70" s="283">
        <v>80559</v>
      </c>
      <c r="H70" s="284">
        <v>590</v>
      </c>
      <c r="I70" s="283">
        <v>89005</v>
      </c>
      <c r="J70" s="284">
        <v>623</v>
      </c>
      <c r="K70" s="283">
        <f>$I70-'[1]Año 2012'!$I70</f>
        <v>35828</v>
      </c>
      <c r="L70" s="285">
        <f>$J70-'[1]Año 2012'!$J70</f>
        <v>198</v>
      </c>
      <c r="M70" s="91"/>
    </row>
    <row r="71" spans="1:13" x14ac:dyDescent="0.2">
      <c r="A71" s="281">
        <v>65</v>
      </c>
      <c r="B71" s="282" t="s">
        <v>249</v>
      </c>
      <c r="C71" s="283">
        <v>220898</v>
      </c>
      <c r="D71" s="284">
        <v>1166</v>
      </c>
      <c r="E71" s="283">
        <v>246103</v>
      </c>
      <c r="F71" s="284">
        <v>1253</v>
      </c>
      <c r="G71" s="283">
        <v>270831</v>
      </c>
      <c r="H71" s="284">
        <v>1370</v>
      </c>
      <c r="I71" s="283">
        <v>294420</v>
      </c>
      <c r="J71" s="284">
        <v>1485</v>
      </c>
      <c r="K71" s="283">
        <f>$I71-'[1]Año 2012'!$I71</f>
        <v>96312</v>
      </c>
      <c r="L71" s="285">
        <f>$J71-'[1]Año 2012'!$J71</f>
        <v>399</v>
      </c>
      <c r="M71" s="91"/>
    </row>
    <row r="72" spans="1:13" x14ac:dyDescent="0.2">
      <c r="A72" s="281">
        <v>66</v>
      </c>
      <c r="B72" s="282" t="s">
        <v>247</v>
      </c>
      <c r="C72" s="283">
        <v>377165</v>
      </c>
      <c r="D72" s="284">
        <v>19006</v>
      </c>
      <c r="E72" s="283">
        <v>415890</v>
      </c>
      <c r="F72" s="284">
        <v>21489</v>
      </c>
      <c r="G72" s="283">
        <v>450165</v>
      </c>
      <c r="H72" s="284">
        <v>23782</v>
      </c>
      <c r="I72" s="283">
        <v>484934</v>
      </c>
      <c r="J72" s="284">
        <v>25969</v>
      </c>
      <c r="K72" s="283">
        <f>$I72-'[1]Año 2012'!$I72</f>
        <v>142175</v>
      </c>
      <c r="L72" s="285">
        <f>$J72-'[1]Año 2012'!$J72</f>
        <v>8947</v>
      </c>
      <c r="M72" s="91"/>
    </row>
    <row r="73" spans="1:13" x14ac:dyDescent="0.2">
      <c r="A73" s="281">
        <v>67</v>
      </c>
      <c r="B73" s="282" t="s">
        <v>240</v>
      </c>
      <c r="C73" s="283">
        <v>752</v>
      </c>
      <c r="D73" s="284">
        <v>624</v>
      </c>
      <c r="E73" s="283">
        <v>806</v>
      </c>
      <c r="F73" s="284">
        <v>654</v>
      </c>
      <c r="G73" s="283">
        <v>863</v>
      </c>
      <c r="H73" s="284">
        <v>695</v>
      </c>
      <c r="I73" s="283">
        <v>912</v>
      </c>
      <c r="J73" s="284">
        <v>735</v>
      </c>
      <c r="K73" s="283">
        <f>$I73-'[1]Año 2012'!$I73</f>
        <v>212</v>
      </c>
      <c r="L73" s="285">
        <f>$J73-'[1]Año 2012'!$J73</f>
        <v>143</v>
      </c>
      <c r="M73" s="91"/>
    </row>
    <row r="74" spans="1:13" x14ac:dyDescent="0.2">
      <c r="A74" s="281">
        <v>68</v>
      </c>
      <c r="B74" s="282" t="s">
        <v>237</v>
      </c>
      <c r="C74" s="283">
        <v>965</v>
      </c>
      <c r="D74" s="284">
        <v>327</v>
      </c>
      <c r="E74" s="283">
        <v>1077</v>
      </c>
      <c r="F74" s="284">
        <v>361</v>
      </c>
      <c r="G74" s="283">
        <v>1181</v>
      </c>
      <c r="H74" s="284">
        <v>385</v>
      </c>
      <c r="I74" s="283">
        <v>1288</v>
      </c>
      <c r="J74" s="284">
        <v>413</v>
      </c>
      <c r="K74" s="283">
        <f>$I74-'[1]Año 2012'!$I74</f>
        <v>435</v>
      </c>
      <c r="L74" s="285">
        <f>$J74-'[1]Año 2012'!$J74</f>
        <v>110</v>
      </c>
      <c r="M74" s="91"/>
    </row>
    <row r="75" spans="1:13" x14ac:dyDescent="0.2">
      <c r="A75" s="281">
        <v>69</v>
      </c>
      <c r="B75" s="282" t="s">
        <v>243</v>
      </c>
      <c r="C75" s="283">
        <v>1329</v>
      </c>
      <c r="D75" s="284">
        <v>287</v>
      </c>
      <c r="E75" s="283">
        <v>1423</v>
      </c>
      <c r="F75" s="284">
        <v>300</v>
      </c>
      <c r="G75" s="283">
        <v>1498</v>
      </c>
      <c r="H75" s="284">
        <v>314</v>
      </c>
      <c r="I75" s="283">
        <v>1571</v>
      </c>
      <c r="J75" s="284">
        <v>329</v>
      </c>
      <c r="K75" s="283">
        <f>$I75-'[1]Año 2012'!$I75</f>
        <v>333</v>
      </c>
      <c r="L75" s="285">
        <f>$J75-'[1]Año 2012'!$J75</f>
        <v>58</v>
      </c>
      <c r="M75" s="91"/>
    </row>
    <row r="76" spans="1:13" x14ac:dyDescent="0.2">
      <c r="A76" s="281">
        <v>70</v>
      </c>
      <c r="B76" s="282" t="s">
        <v>287</v>
      </c>
      <c r="C76" s="283"/>
      <c r="D76" s="284"/>
      <c r="E76" s="283"/>
      <c r="F76" s="284"/>
      <c r="G76" s="283">
        <v>1546</v>
      </c>
      <c r="H76" s="284">
        <v>152</v>
      </c>
      <c r="I76" s="283">
        <v>2688</v>
      </c>
      <c r="J76" s="284">
        <v>309</v>
      </c>
      <c r="K76" s="283">
        <f>$I76-0</f>
        <v>2688</v>
      </c>
      <c r="L76" s="285">
        <f>$J76-0</f>
        <v>309</v>
      </c>
      <c r="M76" s="91"/>
    </row>
    <row r="77" spans="1:13" x14ac:dyDescent="0.2">
      <c r="A77" s="281">
        <v>71</v>
      </c>
      <c r="B77" s="282" t="s">
        <v>288</v>
      </c>
      <c r="C77" s="283"/>
      <c r="D77" s="284"/>
      <c r="E77" s="283"/>
      <c r="F77" s="284"/>
      <c r="G77" s="283">
        <v>421</v>
      </c>
      <c r="H77" s="284">
        <v>47</v>
      </c>
      <c r="I77" s="283">
        <v>798</v>
      </c>
      <c r="J77" s="284">
        <v>81</v>
      </c>
      <c r="K77" s="283">
        <f t="shared" ref="K77:K86" si="0">$I77-0</f>
        <v>798</v>
      </c>
      <c r="L77" s="285">
        <f t="shared" ref="L77:L86" si="1">$J77-0</f>
        <v>81</v>
      </c>
      <c r="M77" s="91"/>
    </row>
    <row r="78" spans="1:13" x14ac:dyDescent="0.2">
      <c r="A78" s="281">
        <v>72</v>
      </c>
      <c r="B78" s="282" t="s">
        <v>289</v>
      </c>
      <c r="C78" s="283"/>
      <c r="D78" s="284"/>
      <c r="E78" s="283"/>
      <c r="F78" s="284"/>
      <c r="G78" s="283">
        <v>313</v>
      </c>
      <c r="H78" s="284">
        <v>74</v>
      </c>
      <c r="I78" s="283">
        <v>587</v>
      </c>
      <c r="J78" s="284">
        <v>147</v>
      </c>
      <c r="K78" s="283">
        <f t="shared" si="0"/>
        <v>587</v>
      </c>
      <c r="L78" s="285">
        <f t="shared" si="1"/>
        <v>147</v>
      </c>
      <c r="M78" s="91"/>
    </row>
    <row r="79" spans="1:13" x14ac:dyDescent="0.2">
      <c r="A79" s="281">
        <v>73</v>
      </c>
      <c r="B79" s="282" t="s">
        <v>290</v>
      </c>
      <c r="C79" s="283"/>
      <c r="D79" s="284"/>
      <c r="E79" s="283"/>
      <c r="F79" s="284"/>
      <c r="G79" s="283">
        <v>26</v>
      </c>
      <c r="H79" s="284">
        <v>6</v>
      </c>
      <c r="I79" s="283">
        <v>42</v>
      </c>
      <c r="J79" s="284">
        <v>7</v>
      </c>
      <c r="K79" s="283">
        <f t="shared" si="0"/>
        <v>42</v>
      </c>
      <c r="L79" s="285">
        <f t="shared" si="1"/>
        <v>7</v>
      </c>
      <c r="M79" s="91"/>
    </row>
    <row r="80" spans="1:13" x14ac:dyDescent="0.2">
      <c r="A80" s="281">
        <v>74</v>
      </c>
      <c r="B80" s="282" t="s">
        <v>291</v>
      </c>
      <c r="C80" s="283"/>
      <c r="D80" s="284"/>
      <c r="E80" s="283"/>
      <c r="F80" s="284"/>
      <c r="G80" s="283">
        <v>500</v>
      </c>
      <c r="H80" s="284">
        <v>34</v>
      </c>
      <c r="I80" s="283">
        <v>802</v>
      </c>
      <c r="J80" s="284">
        <v>65</v>
      </c>
      <c r="K80" s="283">
        <f t="shared" si="0"/>
        <v>802</v>
      </c>
      <c r="L80" s="285">
        <f t="shared" si="1"/>
        <v>65</v>
      </c>
      <c r="M80" s="91"/>
    </row>
    <row r="81" spans="1:13" x14ac:dyDescent="0.2">
      <c r="A81" s="281">
        <v>75</v>
      </c>
      <c r="B81" s="282" t="s">
        <v>292</v>
      </c>
      <c r="C81" s="283"/>
      <c r="D81" s="284"/>
      <c r="E81" s="283"/>
      <c r="F81" s="284"/>
      <c r="G81" s="283">
        <v>3778</v>
      </c>
      <c r="H81" s="284">
        <v>3331</v>
      </c>
      <c r="I81" s="283">
        <v>6526</v>
      </c>
      <c r="J81" s="284">
        <v>4377</v>
      </c>
      <c r="K81" s="283">
        <f t="shared" si="0"/>
        <v>6526</v>
      </c>
      <c r="L81" s="285">
        <f t="shared" si="1"/>
        <v>4377</v>
      </c>
      <c r="M81" s="91"/>
    </row>
    <row r="82" spans="1:13" x14ac:dyDescent="0.2">
      <c r="A82" s="281">
        <v>76</v>
      </c>
      <c r="B82" s="282" t="s">
        <v>293</v>
      </c>
      <c r="C82" s="283"/>
      <c r="D82" s="284"/>
      <c r="E82" s="283"/>
      <c r="F82" s="284"/>
      <c r="G82" s="283">
        <v>40750</v>
      </c>
      <c r="H82" s="284">
        <v>6960</v>
      </c>
      <c r="I82" s="283">
        <v>81276</v>
      </c>
      <c r="J82" s="284">
        <v>12642</v>
      </c>
      <c r="K82" s="283">
        <f t="shared" si="0"/>
        <v>81276</v>
      </c>
      <c r="L82" s="285">
        <f t="shared" si="1"/>
        <v>12642</v>
      </c>
      <c r="M82" s="91"/>
    </row>
    <row r="83" spans="1:13" x14ac:dyDescent="0.2">
      <c r="A83" s="281">
        <v>77</v>
      </c>
      <c r="B83" s="282" t="s">
        <v>294</v>
      </c>
      <c r="C83" s="283"/>
      <c r="D83" s="284"/>
      <c r="E83" s="283"/>
      <c r="F83" s="284"/>
      <c r="G83" s="283">
        <v>0</v>
      </c>
      <c r="H83" s="284">
        <v>4</v>
      </c>
      <c r="I83" s="283">
        <v>0</v>
      </c>
      <c r="J83" s="284">
        <v>8</v>
      </c>
      <c r="K83" s="283">
        <f t="shared" si="0"/>
        <v>0</v>
      </c>
      <c r="L83" s="285">
        <f t="shared" si="1"/>
        <v>8</v>
      </c>
      <c r="M83" s="91"/>
    </row>
    <row r="84" spans="1:13" x14ac:dyDescent="0.2">
      <c r="A84" s="281">
        <v>78</v>
      </c>
      <c r="B84" s="282" t="s">
        <v>295</v>
      </c>
      <c r="C84" s="283"/>
      <c r="D84" s="284"/>
      <c r="E84" s="283"/>
      <c r="F84" s="284"/>
      <c r="G84" s="283">
        <v>1955</v>
      </c>
      <c r="H84" s="284">
        <v>528</v>
      </c>
      <c r="I84" s="283">
        <v>3365</v>
      </c>
      <c r="J84" s="284">
        <v>795</v>
      </c>
      <c r="K84" s="283">
        <f t="shared" si="0"/>
        <v>3365</v>
      </c>
      <c r="L84" s="285">
        <f t="shared" si="1"/>
        <v>795</v>
      </c>
      <c r="M84" s="91"/>
    </row>
    <row r="85" spans="1:13" x14ac:dyDescent="0.2">
      <c r="A85" s="281">
        <v>79</v>
      </c>
      <c r="B85" s="282" t="s">
        <v>296</v>
      </c>
      <c r="C85" s="283"/>
      <c r="D85" s="284"/>
      <c r="E85" s="283"/>
      <c r="F85" s="284"/>
      <c r="G85" s="283">
        <v>509</v>
      </c>
      <c r="H85" s="284">
        <v>40</v>
      </c>
      <c r="I85" s="283">
        <v>1082</v>
      </c>
      <c r="J85" s="284">
        <v>61</v>
      </c>
      <c r="K85" s="283">
        <f t="shared" si="0"/>
        <v>1082</v>
      </c>
      <c r="L85" s="285">
        <f t="shared" si="1"/>
        <v>61</v>
      </c>
      <c r="M85" s="91"/>
    </row>
    <row r="86" spans="1:13" x14ac:dyDescent="0.2">
      <c r="A86" s="281">
        <v>80</v>
      </c>
      <c r="B86" s="282" t="s">
        <v>297</v>
      </c>
      <c r="C86" s="283"/>
      <c r="D86" s="284"/>
      <c r="E86" s="283"/>
      <c r="F86" s="284"/>
      <c r="G86" s="283">
        <v>1731</v>
      </c>
      <c r="H86" s="284">
        <v>619</v>
      </c>
      <c r="I86" s="283">
        <v>4241</v>
      </c>
      <c r="J86" s="284">
        <v>1346</v>
      </c>
      <c r="K86" s="283">
        <f t="shared" si="0"/>
        <v>4241</v>
      </c>
      <c r="L86" s="285">
        <f t="shared" si="1"/>
        <v>1346</v>
      </c>
      <c r="M86" s="91"/>
    </row>
    <row r="87" spans="1:13" x14ac:dyDescent="0.2">
      <c r="A87" s="281">
        <v>0</v>
      </c>
      <c r="B87" s="282" t="s">
        <v>145</v>
      </c>
      <c r="C87" s="283"/>
      <c r="D87" s="284"/>
      <c r="E87" s="283"/>
      <c r="F87" s="284"/>
      <c r="G87" s="283"/>
      <c r="H87" s="284"/>
      <c r="I87" s="283"/>
      <c r="J87" s="284"/>
      <c r="K87" s="283">
        <f>$G87-'[1]Año 2012'!$I81</f>
        <v>0</v>
      </c>
      <c r="L87" s="285">
        <f>$H87-'[1]Año 2012'!$J81</f>
        <v>0</v>
      </c>
      <c r="M87" s="91"/>
    </row>
    <row r="88" spans="1:13" x14ac:dyDescent="0.2">
      <c r="A88" s="303"/>
      <c r="B88" s="287" t="s">
        <v>60</v>
      </c>
      <c r="C88" s="288">
        <f>SUM(C7:C87)</f>
        <v>16812121</v>
      </c>
      <c r="D88" s="289">
        <f>SUM(D7:D87)</f>
        <v>862835</v>
      </c>
      <c r="E88" s="288">
        <f>SUM(E7:E87)</f>
        <v>17605304</v>
      </c>
      <c r="F88" s="289">
        <f>SUM(F7:F87)</f>
        <v>894351</v>
      </c>
      <c r="G88" s="288">
        <f t="shared" ref="G88:L88" si="2">SUM(G7:G87)</f>
        <v>18406605</v>
      </c>
      <c r="H88" s="289">
        <f t="shared" si="2"/>
        <v>940959</v>
      </c>
      <c r="I88" s="288">
        <f t="shared" si="2"/>
        <v>19135122</v>
      </c>
      <c r="J88" s="289">
        <f t="shared" si="2"/>
        <v>979904</v>
      </c>
      <c r="K88" s="288">
        <f t="shared" si="2"/>
        <v>2978702</v>
      </c>
      <c r="L88" s="290">
        <f t="shared" si="2"/>
        <v>141845</v>
      </c>
      <c r="M88" s="92"/>
    </row>
    <row r="90" spans="1:13" x14ac:dyDescent="0.2">
      <c r="B90" s="73"/>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ht="14.25" x14ac:dyDescent="0.2">
      <c r="A113" s="83"/>
      <c r="B113" s="83"/>
      <c r="C113" s="84"/>
      <c r="D113" s="85"/>
      <c r="E113" s="85"/>
      <c r="F113" s="85"/>
      <c r="G113" s="85"/>
      <c r="H113" s="85"/>
      <c r="I113" s="85"/>
      <c r="J113" s="85"/>
      <c r="K113" s="85"/>
      <c r="L113" s="85"/>
      <c r="M113" s="85"/>
    </row>
    <row r="114" spans="1:13" ht="14.25" x14ac:dyDescent="0.2">
      <c r="A114" s="83"/>
      <c r="B114" s="83"/>
      <c r="C114" s="84"/>
      <c r="D114" s="85"/>
      <c r="E114" s="85"/>
      <c r="F114" s="85"/>
      <c r="G114" s="85"/>
      <c r="H114" s="85"/>
      <c r="I114" s="85"/>
      <c r="J114" s="85"/>
      <c r="K114" s="85"/>
      <c r="L114" s="85"/>
      <c r="M114" s="85"/>
    </row>
    <row r="115" spans="1:13" ht="14.25" x14ac:dyDescent="0.2">
      <c r="A115" s="83"/>
      <c r="B115" s="83"/>
      <c r="C115" s="84"/>
      <c r="D115" s="85"/>
      <c r="E115" s="85"/>
      <c r="F115" s="85"/>
      <c r="G115" s="85"/>
      <c r="H115" s="85"/>
      <c r="I115" s="85"/>
      <c r="J115" s="85"/>
      <c r="K115" s="85"/>
      <c r="L115" s="85"/>
      <c r="M115" s="85"/>
    </row>
    <row r="116" spans="1:13" ht="14.25" x14ac:dyDescent="0.2">
      <c r="A116" s="83"/>
      <c r="B116" s="83"/>
      <c r="C116" s="84"/>
      <c r="D116" s="85"/>
      <c r="E116" s="85"/>
      <c r="F116" s="85"/>
      <c r="G116" s="85"/>
      <c r="H116" s="85"/>
      <c r="I116" s="85"/>
      <c r="J116" s="85"/>
      <c r="K116" s="85"/>
      <c r="L116" s="85"/>
      <c r="M116" s="85"/>
    </row>
    <row r="117" spans="1:13" ht="14.25" x14ac:dyDescent="0.2">
      <c r="A117" s="83"/>
      <c r="B117" s="83"/>
      <c r="C117" s="84"/>
      <c r="D117" s="85"/>
      <c r="E117" s="85"/>
      <c r="F117" s="85"/>
      <c r="G117" s="85"/>
      <c r="H117" s="85"/>
      <c r="I117" s="85"/>
      <c r="J117" s="85"/>
      <c r="K117" s="85"/>
      <c r="L117" s="85"/>
      <c r="M117" s="85"/>
    </row>
    <row r="118" spans="1:13" ht="14.25" x14ac:dyDescent="0.2">
      <c r="A118" s="83"/>
      <c r="B118" s="83"/>
      <c r="C118" s="84"/>
      <c r="D118" s="85"/>
      <c r="E118" s="85"/>
      <c r="F118" s="85"/>
      <c r="G118" s="85"/>
      <c r="H118" s="85"/>
      <c r="I118" s="85"/>
      <c r="J118" s="85"/>
      <c r="K118" s="85"/>
      <c r="L118" s="85"/>
      <c r="M118" s="85"/>
    </row>
    <row r="119" spans="1:13" ht="14.25" x14ac:dyDescent="0.2">
      <c r="A119" s="83"/>
      <c r="B119" s="83"/>
      <c r="C119" s="84"/>
      <c r="D119" s="85"/>
      <c r="E119" s="85"/>
      <c r="F119" s="85"/>
      <c r="G119" s="85"/>
      <c r="H119" s="85"/>
      <c r="I119" s="85"/>
      <c r="J119" s="85"/>
      <c r="K119" s="85"/>
      <c r="L119" s="85"/>
      <c r="M119" s="85"/>
    </row>
    <row r="120" spans="1:13" ht="14.25" x14ac:dyDescent="0.2">
      <c r="A120" s="83"/>
      <c r="B120" s="83"/>
      <c r="C120" s="84"/>
      <c r="D120" s="85"/>
      <c r="E120" s="85"/>
      <c r="F120" s="85"/>
      <c r="G120" s="85"/>
      <c r="H120" s="85"/>
      <c r="I120" s="85"/>
      <c r="J120" s="85"/>
      <c r="K120" s="85"/>
      <c r="L120" s="85"/>
      <c r="M120" s="85"/>
    </row>
    <row r="121" spans="1:13" ht="14.25" x14ac:dyDescent="0.2">
      <c r="A121" s="83"/>
      <c r="B121" s="83"/>
      <c r="C121" s="84"/>
      <c r="D121" s="85"/>
      <c r="E121" s="85"/>
      <c r="F121" s="85"/>
      <c r="G121" s="85"/>
      <c r="H121" s="85"/>
      <c r="I121" s="85"/>
      <c r="J121" s="85"/>
      <c r="K121" s="85"/>
      <c r="L121" s="85"/>
      <c r="M121" s="85"/>
    </row>
    <row r="122" spans="1:13" ht="14.25" x14ac:dyDescent="0.2">
      <c r="A122" s="83"/>
      <c r="B122" s="83"/>
      <c r="C122" s="84"/>
      <c r="D122" s="85"/>
      <c r="E122" s="85"/>
      <c r="F122" s="85"/>
      <c r="G122" s="85"/>
      <c r="H122" s="85"/>
      <c r="I122" s="85"/>
      <c r="J122" s="85"/>
      <c r="K122" s="85"/>
      <c r="L122" s="85"/>
      <c r="M122" s="85"/>
    </row>
    <row r="123" spans="1:13" ht="14.25" x14ac:dyDescent="0.2">
      <c r="A123" s="83"/>
      <c r="B123" s="83"/>
      <c r="C123" s="84"/>
      <c r="D123" s="85"/>
      <c r="E123" s="85"/>
      <c r="F123" s="85"/>
      <c r="G123" s="85"/>
      <c r="H123" s="85"/>
      <c r="I123" s="85"/>
      <c r="J123" s="85"/>
      <c r="K123" s="85"/>
      <c r="L123" s="85"/>
      <c r="M123" s="85"/>
    </row>
    <row r="124" spans="1:13" x14ac:dyDescent="0.2">
      <c r="A124" s="72"/>
      <c r="B124" s="72"/>
      <c r="C124" s="72"/>
      <c r="D124" s="85"/>
      <c r="E124" s="85"/>
      <c r="F124" s="85"/>
      <c r="G124" s="85"/>
      <c r="H124" s="85"/>
      <c r="I124" s="85"/>
      <c r="J124" s="85"/>
      <c r="K124" s="85"/>
      <c r="L124" s="85"/>
      <c r="M124" s="85"/>
    </row>
    <row r="125" spans="1:13" x14ac:dyDescent="0.2">
      <c r="A125" s="72"/>
      <c r="B125" s="72"/>
      <c r="C125" s="72"/>
      <c r="D125" s="85"/>
      <c r="E125" s="85"/>
      <c r="F125" s="85"/>
      <c r="G125" s="85"/>
      <c r="H125" s="85"/>
      <c r="I125" s="85"/>
      <c r="J125" s="85"/>
      <c r="K125" s="85"/>
      <c r="L125" s="85"/>
      <c r="M125" s="85"/>
    </row>
    <row r="126" spans="1:13" x14ac:dyDescent="0.2">
      <c r="A126" s="72"/>
      <c r="B126" s="72"/>
      <c r="C126" s="72"/>
      <c r="D126" s="85"/>
      <c r="E126" s="85"/>
      <c r="F126" s="85"/>
      <c r="G126" s="85"/>
      <c r="H126" s="85"/>
      <c r="I126" s="85"/>
      <c r="J126" s="85"/>
      <c r="K126" s="85"/>
      <c r="L126" s="85"/>
      <c r="M126" s="85"/>
    </row>
  </sheetData>
  <mergeCells count="10">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4" orientation="portrait" r:id="rId1"/>
  <headerFooter alignWithMargins="0"/>
  <ignoredErrors>
    <ignoredError sqref="D88:L88"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2:Q126"/>
  <sheetViews>
    <sheetView showGridLines="0" zoomScaleNormal="100" workbookViewId="0">
      <pane xSplit="2" ySplit="4" topLeftCell="C5" activePane="bottomRight" state="frozen"/>
      <selection activeCell="B21" sqref="B21"/>
      <selection pane="topRight" activeCell="B21" sqref="B21"/>
      <selection pane="bottomLeft" activeCell="B21" sqref="B21"/>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42578125" style="75" customWidth="1"/>
    <col min="11" max="12" width="12.7109375" style="75" customWidth="1"/>
    <col min="13" max="13" width="10.140625" style="75" customWidth="1"/>
    <col min="14" max="16384" width="11.42578125" style="75"/>
  </cols>
  <sheetData>
    <row r="2" spans="1:17" ht="15" x14ac:dyDescent="0.2">
      <c r="A2" s="393" t="s">
        <v>429</v>
      </c>
      <c r="B2" s="393"/>
      <c r="C2" s="393"/>
      <c r="D2" s="393"/>
      <c r="E2" s="393"/>
      <c r="F2" s="393"/>
      <c r="G2" s="393"/>
      <c r="H2" s="393"/>
      <c r="I2" s="393"/>
      <c r="J2" s="393"/>
      <c r="K2" s="393"/>
      <c r="L2" s="393"/>
      <c r="M2" s="86"/>
    </row>
    <row r="3" spans="1:17" ht="15" x14ac:dyDescent="0.2">
      <c r="A3" s="295"/>
      <c r="B3" s="295"/>
      <c r="C3" s="295"/>
      <c r="D3" s="295"/>
      <c r="E3" s="295"/>
      <c r="F3" s="295"/>
      <c r="G3" s="295"/>
      <c r="H3" s="295"/>
      <c r="I3" s="86"/>
      <c r="J3" s="86"/>
      <c r="K3" s="86"/>
      <c r="L3" s="86"/>
      <c r="M3" s="86"/>
    </row>
    <row r="4" spans="1:17" ht="30" customHeight="1" x14ac:dyDescent="0.2">
      <c r="A4" s="394" t="s">
        <v>233</v>
      </c>
      <c r="B4" s="402" t="s">
        <v>0</v>
      </c>
      <c r="C4" s="405" t="s">
        <v>465</v>
      </c>
      <c r="D4" s="405"/>
      <c r="E4" s="405" t="s">
        <v>466</v>
      </c>
      <c r="F4" s="405"/>
      <c r="G4" s="405" t="s">
        <v>467</v>
      </c>
      <c r="H4" s="405"/>
      <c r="I4" s="405" t="s">
        <v>468</v>
      </c>
      <c r="J4" s="405"/>
      <c r="K4" s="400" t="s">
        <v>469</v>
      </c>
      <c r="L4" s="401"/>
      <c r="M4" s="87"/>
    </row>
    <row r="5" spans="1:17" ht="15" customHeight="1" x14ac:dyDescent="0.2">
      <c r="A5" s="395"/>
      <c r="B5" s="403"/>
      <c r="C5" s="276" t="s">
        <v>54</v>
      </c>
      <c r="D5" s="277" t="s">
        <v>55</v>
      </c>
      <c r="E5" s="276" t="s">
        <v>54</v>
      </c>
      <c r="F5" s="277" t="s">
        <v>55</v>
      </c>
      <c r="G5" s="276" t="s">
        <v>54</v>
      </c>
      <c r="H5" s="277" t="s">
        <v>55</v>
      </c>
      <c r="I5" s="276" t="s">
        <v>54</v>
      </c>
      <c r="J5" s="277" t="s">
        <v>55</v>
      </c>
      <c r="K5" s="406" t="s">
        <v>54</v>
      </c>
      <c r="L5" s="408" t="s">
        <v>55</v>
      </c>
      <c r="M5" s="88"/>
      <c r="Q5" s="80"/>
    </row>
    <row r="6" spans="1:17" ht="15" customHeight="1" x14ac:dyDescent="0.2">
      <c r="A6" s="396"/>
      <c r="B6" s="404"/>
      <c r="C6" s="279">
        <v>41728</v>
      </c>
      <c r="D6" s="280">
        <v>41729</v>
      </c>
      <c r="E6" s="279">
        <v>41820</v>
      </c>
      <c r="F6" s="280">
        <v>41820</v>
      </c>
      <c r="G6" s="279">
        <v>41912</v>
      </c>
      <c r="H6" s="280">
        <v>41912</v>
      </c>
      <c r="I6" s="279">
        <v>42004</v>
      </c>
      <c r="J6" s="280">
        <v>42004</v>
      </c>
      <c r="K6" s="407"/>
      <c r="L6" s="409"/>
      <c r="M6" s="88"/>
    </row>
    <row r="7" spans="1:17" x14ac:dyDescent="0.2">
      <c r="A7" s="281">
        <v>1</v>
      </c>
      <c r="B7" s="282" t="s">
        <v>1</v>
      </c>
      <c r="C7" s="283">
        <v>31247</v>
      </c>
      <c r="D7" s="284">
        <v>2727</v>
      </c>
      <c r="E7" s="283">
        <v>32300</v>
      </c>
      <c r="F7" s="284">
        <v>2817</v>
      </c>
      <c r="G7" s="283">
        <v>33381</v>
      </c>
      <c r="H7" s="284">
        <v>2953</v>
      </c>
      <c r="I7" s="283">
        <v>34399</v>
      </c>
      <c r="J7" s="284">
        <v>3027</v>
      </c>
      <c r="K7" s="283">
        <f>$I7-'[1]Año 2013'!$I7</f>
        <v>4113</v>
      </c>
      <c r="L7" s="285">
        <f>$J7-'[1]Año 2013'!$J7</f>
        <v>379</v>
      </c>
      <c r="M7" s="89"/>
      <c r="O7" s="20"/>
      <c r="P7" s="20"/>
    </row>
    <row r="8" spans="1:17" x14ac:dyDescent="0.2">
      <c r="A8" s="281">
        <v>2</v>
      </c>
      <c r="B8" s="282" t="s">
        <v>2</v>
      </c>
      <c r="C8" s="283">
        <v>61865</v>
      </c>
      <c r="D8" s="284">
        <v>3144</v>
      </c>
      <c r="E8" s="283">
        <v>63450</v>
      </c>
      <c r="F8" s="284">
        <v>3214</v>
      </c>
      <c r="G8" s="283">
        <v>65043</v>
      </c>
      <c r="H8" s="284">
        <v>3371</v>
      </c>
      <c r="I8" s="283">
        <v>66454</v>
      </c>
      <c r="J8" s="284">
        <v>3453</v>
      </c>
      <c r="K8" s="283">
        <f>$I8-'[1]Año 2013'!$I8</f>
        <v>6276</v>
      </c>
      <c r="L8" s="285">
        <f>$J8-'[1]Año 2013'!$J8</f>
        <v>393</v>
      </c>
      <c r="M8" s="89"/>
      <c r="O8" s="20"/>
      <c r="P8" s="20"/>
    </row>
    <row r="9" spans="1:17" x14ac:dyDescent="0.2">
      <c r="A9" s="281">
        <v>3</v>
      </c>
      <c r="B9" s="282" t="s">
        <v>3</v>
      </c>
      <c r="C9" s="283">
        <v>1709632</v>
      </c>
      <c r="D9" s="284">
        <v>11485</v>
      </c>
      <c r="E9" s="283">
        <v>1892485</v>
      </c>
      <c r="F9" s="284">
        <v>11886</v>
      </c>
      <c r="G9" s="283">
        <v>2056185</v>
      </c>
      <c r="H9" s="284">
        <v>12464</v>
      </c>
      <c r="I9" s="283">
        <v>2213943</v>
      </c>
      <c r="J9" s="284">
        <v>12851</v>
      </c>
      <c r="K9" s="283">
        <f>$I9-'[1]Año 2013'!$I9</f>
        <v>653666</v>
      </c>
      <c r="L9" s="285">
        <f>$J9-'[1]Año 2013'!$J9</f>
        <v>1698</v>
      </c>
      <c r="M9" s="89"/>
      <c r="O9" s="20"/>
      <c r="P9" s="20"/>
    </row>
    <row r="10" spans="1:17" x14ac:dyDescent="0.2">
      <c r="A10" s="281">
        <v>4</v>
      </c>
      <c r="B10" s="282" t="s">
        <v>4</v>
      </c>
      <c r="C10" s="283">
        <v>123801</v>
      </c>
      <c r="D10" s="284">
        <v>6866</v>
      </c>
      <c r="E10" s="283">
        <v>127875</v>
      </c>
      <c r="F10" s="284">
        <v>7008</v>
      </c>
      <c r="G10" s="283">
        <v>131859</v>
      </c>
      <c r="H10" s="284">
        <v>7444</v>
      </c>
      <c r="I10" s="283">
        <v>135987</v>
      </c>
      <c r="J10" s="284">
        <v>7741</v>
      </c>
      <c r="K10" s="283">
        <f>$I10-'[1]Año 2013'!$I10</f>
        <v>16431</v>
      </c>
      <c r="L10" s="285">
        <f>$J10-'[1]Año 2013'!$J10</f>
        <v>1120</v>
      </c>
      <c r="M10" s="89"/>
    </row>
    <row r="11" spans="1:17" x14ac:dyDescent="0.2">
      <c r="A11" s="281">
        <v>5</v>
      </c>
      <c r="B11" s="282" t="s">
        <v>5</v>
      </c>
      <c r="C11" s="283">
        <v>679403</v>
      </c>
      <c r="D11" s="284">
        <v>8407</v>
      </c>
      <c r="E11" s="283">
        <v>702980</v>
      </c>
      <c r="F11" s="284">
        <v>8565</v>
      </c>
      <c r="G11" s="283">
        <v>728842</v>
      </c>
      <c r="H11" s="284">
        <v>9109</v>
      </c>
      <c r="I11" s="283">
        <v>751291</v>
      </c>
      <c r="J11" s="284">
        <v>9397</v>
      </c>
      <c r="K11" s="283">
        <f>$I11-'[1]Año 2013'!$I11</f>
        <v>93864</v>
      </c>
      <c r="L11" s="285">
        <f>$J11-'[1]Año 2013'!$J11</f>
        <v>1252</v>
      </c>
      <c r="M11" s="89"/>
    </row>
    <row r="12" spans="1:17" x14ac:dyDescent="0.2">
      <c r="A12" s="281">
        <v>6</v>
      </c>
      <c r="B12" s="282" t="s">
        <v>6</v>
      </c>
      <c r="C12" s="283">
        <v>8695</v>
      </c>
      <c r="D12" s="284">
        <v>6019</v>
      </c>
      <c r="E12" s="283">
        <v>8909</v>
      </c>
      <c r="F12" s="284">
        <v>6125</v>
      </c>
      <c r="G12" s="283">
        <v>9134</v>
      </c>
      <c r="H12" s="284">
        <v>6264</v>
      </c>
      <c r="I12" s="283">
        <v>9337</v>
      </c>
      <c r="J12" s="284">
        <v>6332</v>
      </c>
      <c r="K12" s="283">
        <f>$I12-'[1]Año 2013'!$I12</f>
        <v>859</v>
      </c>
      <c r="L12" s="285">
        <f>$J12-'[1]Año 2013'!$J12</f>
        <v>419</v>
      </c>
      <c r="M12" s="89"/>
    </row>
    <row r="13" spans="1:17" x14ac:dyDescent="0.2">
      <c r="A13" s="281">
        <v>7</v>
      </c>
      <c r="B13" s="282" t="s">
        <v>7</v>
      </c>
      <c r="C13" s="283">
        <v>969846</v>
      </c>
      <c r="D13" s="284">
        <v>84217</v>
      </c>
      <c r="E13" s="283">
        <v>997617</v>
      </c>
      <c r="F13" s="284">
        <v>88418</v>
      </c>
      <c r="G13" s="283">
        <v>1024543</v>
      </c>
      <c r="H13" s="284">
        <v>92162</v>
      </c>
      <c r="I13" s="283">
        <v>1048908</v>
      </c>
      <c r="J13" s="284">
        <v>94330</v>
      </c>
      <c r="K13" s="283">
        <f>$I13-'[1]Año 2013'!$I13</f>
        <v>104169</v>
      </c>
      <c r="L13" s="285">
        <f>$J13-'[1]Año 2013'!$J13</f>
        <v>12249</v>
      </c>
      <c r="M13" s="89"/>
    </row>
    <row r="14" spans="1:17" x14ac:dyDescent="0.2">
      <c r="A14" s="281">
        <v>8</v>
      </c>
      <c r="B14" s="282" t="s">
        <v>8</v>
      </c>
      <c r="C14" s="283">
        <v>88723</v>
      </c>
      <c r="D14" s="284">
        <v>19325</v>
      </c>
      <c r="E14" s="283">
        <v>91496</v>
      </c>
      <c r="F14" s="284">
        <v>19846</v>
      </c>
      <c r="G14" s="283">
        <v>94339</v>
      </c>
      <c r="H14" s="284">
        <v>21002</v>
      </c>
      <c r="I14" s="283">
        <v>97449</v>
      </c>
      <c r="J14" s="284">
        <v>21675</v>
      </c>
      <c r="K14" s="283">
        <f>$I14-'[1]Año 2013'!$I14</f>
        <v>11406</v>
      </c>
      <c r="L14" s="285">
        <f>$J14-'[1]Año 2013'!$J14</f>
        <v>2916</v>
      </c>
      <c r="M14" s="89"/>
    </row>
    <row r="15" spans="1:17" x14ac:dyDescent="0.2">
      <c r="A15" s="281">
        <v>9</v>
      </c>
      <c r="B15" s="282" t="s">
        <v>9</v>
      </c>
      <c r="C15" s="283">
        <v>7265</v>
      </c>
      <c r="D15" s="284">
        <v>269</v>
      </c>
      <c r="E15" s="283">
        <v>7465</v>
      </c>
      <c r="F15" s="284">
        <v>276</v>
      </c>
      <c r="G15" s="283">
        <v>7683</v>
      </c>
      <c r="H15" s="284">
        <v>291</v>
      </c>
      <c r="I15" s="283">
        <v>7839</v>
      </c>
      <c r="J15" s="284">
        <v>300</v>
      </c>
      <c r="K15" s="283">
        <f>$I15-'[1]Año 2013'!$I15</f>
        <v>811</v>
      </c>
      <c r="L15" s="285">
        <f>$J15-'[1]Año 2013'!$J15</f>
        <v>38</v>
      </c>
      <c r="M15" s="89"/>
    </row>
    <row r="16" spans="1:17" x14ac:dyDescent="0.2">
      <c r="A16" s="281">
        <v>10</v>
      </c>
      <c r="B16" s="282" t="s">
        <v>10</v>
      </c>
      <c r="C16" s="283">
        <v>5354</v>
      </c>
      <c r="D16" s="284">
        <v>1338</v>
      </c>
      <c r="E16" s="283">
        <v>5532</v>
      </c>
      <c r="F16" s="284">
        <v>1361</v>
      </c>
      <c r="G16" s="283">
        <v>5686</v>
      </c>
      <c r="H16" s="284">
        <v>1416</v>
      </c>
      <c r="I16" s="283">
        <v>5849</v>
      </c>
      <c r="J16" s="284">
        <v>1445</v>
      </c>
      <c r="K16" s="283">
        <f>$I16-'[1]Año 2013'!$I16</f>
        <v>627</v>
      </c>
      <c r="L16" s="285">
        <f>$J16-'[1]Año 2013'!$J16</f>
        <v>150</v>
      </c>
      <c r="M16" s="89"/>
    </row>
    <row r="17" spans="1:15" x14ac:dyDescent="0.2">
      <c r="A17" s="281">
        <v>11</v>
      </c>
      <c r="B17" s="282" t="s">
        <v>11</v>
      </c>
      <c r="C17" s="283">
        <v>477731</v>
      </c>
      <c r="D17" s="284">
        <v>16704</v>
      </c>
      <c r="E17" s="283">
        <v>492036</v>
      </c>
      <c r="F17" s="284">
        <v>16992</v>
      </c>
      <c r="G17" s="283">
        <v>506266</v>
      </c>
      <c r="H17" s="284">
        <v>17907</v>
      </c>
      <c r="I17" s="283">
        <v>521720</v>
      </c>
      <c r="J17" s="284">
        <v>18428</v>
      </c>
      <c r="K17" s="283">
        <f>$I17-'[1]Año 2013'!$I17</f>
        <v>58425</v>
      </c>
      <c r="L17" s="285">
        <f>$J17-'[1]Año 2013'!$J17</f>
        <v>2240</v>
      </c>
      <c r="M17" s="89"/>
    </row>
    <row r="18" spans="1:15" ht="15" x14ac:dyDescent="0.2">
      <c r="A18" s="281">
        <v>12</v>
      </c>
      <c r="B18" s="282" t="s">
        <v>12</v>
      </c>
      <c r="C18" s="283">
        <v>18863</v>
      </c>
      <c r="D18" s="284">
        <v>1399</v>
      </c>
      <c r="E18" s="283">
        <v>19556</v>
      </c>
      <c r="F18" s="284">
        <v>1415</v>
      </c>
      <c r="G18" s="283">
        <v>20226</v>
      </c>
      <c r="H18" s="284">
        <v>1503</v>
      </c>
      <c r="I18" s="283">
        <v>20891</v>
      </c>
      <c r="J18" s="284">
        <v>1544</v>
      </c>
      <c r="K18" s="283">
        <f>$I18-'[1]Año 2013'!$I18</f>
        <v>2662</v>
      </c>
      <c r="L18" s="285">
        <f>$J18-'[1]Año 2013'!$J18</f>
        <v>186</v>
      </c>
      <c r="M18" s="89"/>
      <c r="O18" s="256"/>
    </row>
    <row r="19" spans="1:15" x14ac:dyDescent="0.2">
      <c r="A19" s="281">
        <v>13</v>
      </c>
      <c r="B19" s="282" t="s">
        <v>13</v>
      </c>
      <c r="C19" s="283">
        <v>3341</v>
      </c>
      <c r="D19" s="284">
        <v>351</v>
      </c>
      <c r="E19" s="283">
        <v>3463</v>
      </c>
      <c r="F19" s="284">
        <v>367</v>
      </c>
      <c r="G19" s="283">
        <v>3541</v>
      </c>
      <c r="H19" s="284">
        <v>391</v>
      </c>
      <c r="I19" s="283">
        <v>3631</v>
      </c>
      <c r="J19" s="284">
        <v>414</v>
      </c>
      <c r="K19" s="283">
        <f>$I19-'[1]Año 2013'!$I19</f>
        <v>405</v>
      </c>
      <c r="L19" s="285">
        <f>$J19-'[1]Año 2013'!$J19</f>
        <v>71</v>
      </c>
      <c r="M19" s="89"/>
    </row>
    <row r="20" spans="1:15" x14ac:dyDescent="0.2">
      <c r="A20" s="281">
        <v>14</v>
      </c>
      <c r="B20" s="282" t="s">
        <v>14</v>
      </c>
      <c r="C20" s="283">
        <v>9482</v>
      </c>
      <c r="D20" s="284">
        <v>1041</v>
      </c>
      <c r="E20" s="283">
        <v>9759</v>
      </c>
      <c r="F20" s="284">
        <v>1068</v>
      </c>
      <c r="G20" s="283">
        <v>10020</v>
      </c>
      <c r="H20" s="284">
        <v>1117</v>
      </c>
      <c r="I20" s="283">
        <v>10281</v>
      </c>
      <c r="J20" s="284">
        <v>1157</v>
      </c>
      <c r="K20" s="283">
        <f>$I20-'[1]Año 2013'!$I20</f>
        <v>1050</v>
      </c>
      <c r="L20" s="285">
        <f>$J20-'[1]Año 2013'!$J20</f>
        <v>142</v>
      </c>
      <c r="M20" s="89"/>
    </row>
    <row r="21" spans="1:15" x14ac:dyDescent="0.2">
      <c r="A21" s="281">
        <v>15</v>
      </c>
      <c r="B21" s="282" t="s">
        <v>15</v>
      </c>
      <c r="C21" s="283">
        <v>22852</v>
      </c>
      <c r="D21" s="284">
        <v>2076</v>
      </c>
      <c r="E21" s="283">
        <v>23443</v>
      </c>
      <c r="F21" s="284">
        <v>2128</v>
      </c>
      <c r="G21" s="283">
        <v>24033</v>
      </c>
      <c r="H21" s="284">
        <v>2253</v>
      </c>
      <c r="I21" s="283">
        <v>24582</v>
      </c>
      <c r="J21" s="284">
        <v>2330</v>
      </c>
      <c r="K21" s="283">
        <f>$I21-'[1]Año 2013'!$I21</f>
        <v>2321</v>
      </c>
      <c r="L21" s="285">
        <f>$J21-'[1]Año 2013'!$J21</f>
        <v>303</v>
      </c>
      <c r="M21" s="89"/>
    </row>
    <row r="22" spans="1:15" x14ac:dyDescent="0.2">
      <c r="A22" s="281">
        <v>16</v>
      </c>
      <c r="B22" s="282" t="s">
        <v>16</v>
      </c>
      <c r="C22" s="283">
        <v>14222</v>
      </c>
      <c r="D22" s="284">
        <v>2277</v>
      </c>
      <c r="E22" s="283">
        <v>14581</v>
      </c>
      <c r="F22" s="284">
        <v>2331</v>
      </c>
      <c r="G22" s="283">
        <v>14906</v>
      </c>
      <c r="H22" s="284">
        <v>2439</v>
      </c>
      <c r="I22" s="283">
        <v>15237</v>
      </c>
      <c r="J22" s="284">
        <v>2510</v>
      </c>
      <c r="K22" s="283">
        <f>$I22-'[1]Año 2013'!$I22</f>
        <v>1311</v>
      </c>
      <c r="L22" s="285">
        <f>$J22-'[1]Año 2013'!$J22</f>
        <v>308</v>
      </c>
      <c r="M22" s="89"/>
    </row>
    <row r="23" spans="1:15" x14ac:dyDescent="0.2">
      <c r="A23" s="281">
        <v>17</v>
      </c>
      <c r="B23" s="282" t="s">
        <v>17</v>
      </c>
      <c r="C23" s="283">
        <v>14217</v>
      </c>
      <c r="D23" s="284">
        <v>2383</v>
      </c>
      <c r="E23" s="283">
        <v>14728</v>
      </c>
      <c r="F23" s="284">
        <v>2478</v>
      </c>
      <c r="G23" s="283">
        <v>15215</v>
      </c>
      <c r="H23" s="284">
        <v>2625</v>
      </c>
      <c r="I23" s="283">
        <v>15709</v>
      </c>
      <c r="J23" s="284">
        <v>2715</v>
      </c>
      <c r="K23" s="283">
        <f>$I23-'[1]Año 2013'!$I23</f>
        <v>1966</v>
      </c>
      <c r="L23" s="285">
        <f>$J23-'[1]Año 2013'!$J23</f>
        <v>417</v>
      </c>
      <c r="M23" s="89"/>
    </row>
    <row r="24" spans="1:15" s="76" customFormat="1" x14ac:dyDescent="0.2">
      <c r="A24" s="281">
        <v>18</v>
      </c>
      <c r="B24" s="282" t="s">
        <v>432</v>
      </c>
      <c r="C24" s="283">
        <v>32294</v>
      </c>
      <c r="D24" s="284">
        <v>5468</v>
      </c>
      <c r="E24" s="283">
        <v>45258</v>
      </c>
      <c r="F24" s="284">
        <v>5751</v>
      </c>
      <c r="G24" s="283">
        <v>58261</v>
      </c>
      <c r="H24" s="284">
        <v>6160</v>
      </c>
      <c r="I24" s="283">
        <v>68940</v>
      </c>
      <c r="J24" s="284">
        <v>6407</v>
      </c>
      <c r="K24" s="283">
        <v>48146</v>
      </c>
      <c r="L24" s="285">
        <f>$J24-'[1]Año 2013'!$J24</f>
        <v>1197</v>
      </c>
      <c r="M24" s="91"/>
    </row>
    <row r="25" spans="1:15" x14ac:dyDescent="0.2">
      <c r="A25" s="281">
        <v>19</v>
      </c>
      <c r="B25" s="282" t="s">
        <v>19</v>
      </c>
      <c r="C25" s="283">
        <v>2767253</v>
      </c>
      <c r="D25" s="284">
        <v>90990</v>
      </c>
      <c r="E25" s="283">
        <v>2842797</v>
      </c>
      <c r="F25" s="284">
        <v>92700</v>
      </c>
      <c r="G25" s="283">
        <v>2940162</v>
      </c>
      <c r="H25" s="284">
        <v>98250</v>
      </c>
      <c r="I25" s="283">
        <v>2994320</v>
      </c>
      <c r="J25" s="284">
        <v>100200</v>
      </c>
      <c r="K25" s="283">
        <f>$I25-'[1]Año 2013'!$I25</f>
        <v>258461</v>
      </c>
      <c r="L25" s="285">
        <f>$J25-'[1]Año 2013'!$J25</f>
        <v>10289</v>
      </c>
      <c r="M25" s="89"/>
    </row>
    <row r="26" spans="1:15" x14ac:dyDescent="0.2">
      <c r="A26" s="281">
        <v>20</v>
      </c>
      <c r="B26" s="282" t="s">
        <v>20</v>
      </c>
      <c r="C26" s="283">
        <v>204553</v>
      </c>
      <c r="D26" s="284">
        <v>791</v>
      </c>
      <c r="E26" s="283">
        <v>210867</v>
      </c>
      <c r="F26" s="284">
        <v>814</v>
      </c>
      <c r="G26" s="283">
        <v>221061</v>
      </c>
      <c r="H26" s="284">
        <v>849</v>
      </c>
      <c r="I26" s="283">
        <v>226524</v>
      </c>
      <c r="J26" s="284">
        <v>866</v>
      </c>
      <c r="K26" s="283">
        <f>$I26-'[1]Año 2013'!$I26</f>
        <v>25552</v>
      </c>
      <c r="L26" s="285">
        <f>$J26-'[1]Año 2013'!$J26</f>
        <v>88</v>
      </c>
      <c r="M26" s="89"/>
    </row>
    <row r="27" spans="1:15" x14ac:dyDescent="0.2">
      <c r="A27" s="281">
        <v>21</v>
      </c>
      <c r="B27" s="282" t="s">
        <v>21</v>
      </c>
      <c r="C27" s="283">
        <v>2411521</v>
      </c>
      <c r="D27" s="284">
        <v>180292</v>
      </c>
      <c r="E27" s="283">
        <v>2453117</v>
      </c>
      <c r="F27" s="284">
        <v>187365</v>
      </c>
      <c r="G27" s="283">
        <v>2495515</v>
      </c>
      <c r="H27" s="284">
        <v>194706</v>
      </c>
      <c r="I27" s="283">
        <v>2530682</v>
      </c>
      <c r="J27" s="284">
        <v>198684</v>
      </c>
      <c r="K27" s="283">
        <f>$I27-'[1]Año 2013'!$I27</f>
        <v>153054</v>
      </c>
      <c r="L27" s="285">
        <f>$J27-'[1]Año 2013'!$J27</f>
        <v>21941</v>
      </c>
      <c r="M27" s="89"/>
    </row>
    <row r="28" spans="1:15" x14ac:dyDescent="0.2">
      <c r="A28" s="281">
        <v>22</v>
      </c>
      <c r="B28" s="282" t="s">
        <v>22</v>
      </c>
      <c r="C28" s="283">
        <v>7970</v>
      </c>
      <c r="D28" s="284">
        <v>1759</v>
      </c>
      <c r="E28" s="283">
        <v>8571</v>
      </c>
      <c r="F28" s="284">
        <v>1831</v>
      </c>
      <c r="G28" s="283">
        <v>9191</v>
      </c>
      <c r="H28" s="284">
        <v>1902</v>
      </c>
      <c r="I28" s="283">
        <v>9682</v>
      </c>
      <c r="J28" s="284">
        <v>1958</v>
      </c>
      <c r="K28" s="283">
        <f>$I28-'[1]Año 2013'!$I28</f>
        <v>2272</v>
      </c>
      <c r="L28" s="285">
        <f>$J28-'[1]Año 2013'!$J28</f>
        <v>241</v>
      </c>
      <c r="M28" s="89"/>
    </row>
    <row r="29" spans="1:15" x14ac:dyDescent="0.2">
      <c r="A29" s="281">
        <v>23</v>
      </c>
      <c r="B29" s="282" t="s">
        <v>23</v>
      </c>
      <c r="C29" s="283">
        <v>763171</v>
      </c>
      <c r="D29" s="284">
        <v>104219</v>
      </c>
      <c r="E29" s="283">
        <v>797921</v>
      </c>
      <c r="F29" s="284">
        <v>107524</v>
      </c>
      <c r="G29" s="283">
        <v>826178</v>
      </c>
      <c r="H29" s="284">
        <v>113911</v>
      </c>
      <c r="I29" s="283">
        <v>851858</v>
      </c>
      <c r="J29" s="284">
        <v>117319</v>
      </c>
      <c r="K29" s="283">
        <f>$I29-'[1]Año 2013'!$I29</f>
        <v>112903</v>
      </c>
      <c r="L29" s="285">
        <f>$J29-'[1]Año 2013'!$J29</f>
        <v>16439</v>
      </c>
      <c r="M29" s="89"/>
    </row>
    <row r="30" spans="1:15" x14ac:dyDescent="0.2">
      <c r="A30" s="281">
        <v>24</v>
      </c>
      <c r="B30" s="282" t="s">
        <v>433</v>
      </c>
      <c r="C30" s="283">
        <v>177048</v>
      </c>
      <c r="D30" s="284">
        <v>4926</v>
      </c>
      <c r="E30" s="283">
        <v>181375</v>
      </c>
      <c r="F30" s="284">
        <v>4965</v>
      </c>
      <c r="G30" s="283">
        <v>185084</v>
      </c>
      <c r="H30" s="284">
        <v>5275</v>
      </c>
      <c r="I30" s="283">
        <v>188875</v>
      </c>
      <c r="J30" s="284">
        <v>5425</v>
      </c>
      <c r="K30" s="283">
        <f>$I30-'[1]Año 2013'!$I30</f>
        <v>16874</v>
      </c>
      <c r="L30" s="285">
        <f>$J30-'[1]Año 2013'!$J30</f>
        <v>653</v>
      </c>
      <c r="M30" s="90"/>
    </row>
    <row r="31" spans="1:15" x14ac:dyDescent="0.2">
      <c r="A31" s="281">
        <v>25</v>
      </c>
      <c r="B31" s="282" t="s">
        <v>25</v>
      </c>
      <c r="C31" s="283">
        <v>41018</v>
      </c>
      <c r="D31" s="284">
        <v>4448</v>
      </c>
      <c r="E31" s="283">
        <v>42497</v>
      </c>
      <c r="F31" s="284">
        <v>4566</v>
      </c>
      <c r="G31" s="283">
        <v>43908</v>
      </c>
      <c r="H31" s="284">
        <v>4786</v>
      </c>
      <c r="I31" s="283">
        <v>45368</v>
      </c>
      <c r="J31" s="284">
        <v>4937</v>
      </c>
      <c r="K31" s="283">
        <f>$I31-'[1]Año 2013'!$I31</f>
        <v>5805</v>
      </c>
      <c r="L31" s="285">
        <f>$J31-'[1]Año 2013'!$J31</f>
        <v>626</v>
      </c>
      <c r="M31" s="89"/>
    </row>
    <row r="32" spans="1:15" x14ac:dyDescent="0.2">
      <c r="A32" s="281">
        <v>26</v>
      </c>
      <c r="B32" s="282" t="s">
        <v>150</v>
      </c>
      <c r="C32" s="283">
        <v>156035</v>
      </c>
      <c r="D32" s="284">
        <v>12070</v>
      </c>
      <c r="E32" s="283">
        <v>161841</v>
      </c>
      <c r="F32" s="284">
        <v>12436</v>
      </c>
      <c r="G32" s="283">
        <v>167506</v>
      </c>
      <c r="H32" s="284">
        <v>13183</v>
      </c>
      <c r="I32" s="283">
        <v>172666</v>
      </c>
      <c r="J32" s="284">
        <v>13682</v>
      </c>
      <c r="K32" s="283">
        <f>$I32-'[1]Año 2013'!$I32</f>
        <v>21734</v>
      </c>
      <c r="L32" s="285">
        <f>$J32-'[1]Año 2013'!$J32</f>
        <v>1987</v>
      </c>
      <c r="M32" s="91"/>
    </row>
    <row r="33" spans="1:13" x14ac:dyDescent="0.2">
      <c r="A33" s="281">
        <v>27</v>
      </c>
      <c r="B33" s="282" t="s">
        <v>27</v>
      </c>
      <c r="C33" s="283">
        <v>106434</v>
      </c>
      <c r="D33" s="284">
        <v>1081</v>
      </c>
      <c r="E33" s="283">
        <v>109670</v>
      </c>
      <c r="F33" s="284">
        <v>1110</v>
      </c>
      <c r="G33" s="283">
        <v>112954</v>
      </c>
      <c r="H33" s="284">
        <v>1163</v>
      </c>
      <c r="I33" s="283">
        <v>116171</v>
      </c>
      <c r="J33" s="284">
        <v>1184</v>
      </c>
      <c r="K33" s="283">
        <f>$I33-'[1]Año 2013'!$I33</f>
        <v>13078</v>
      </c>
      <c r="L33" s="285">
        <f>$J33-'[1]Año 2013'!$J33</f>
        <v>134</v>
      </c>
      <c r="M33" s="89"/>
    </row>
    <row r="34" spans="1:13" x14ac:dyDescent="0.2">
      <c r="A34" s="281">
        <v>28</v>
      </c>
      <c r="B34" s="282" t="s">
        <v>28</v>
      </c>
      <c r="C34" s="283">
        <v>29751</v>
      </c>
      <c r="D34" s="284">
        <v>4178</v>
      </c>
      <c r="E34" s="283">
        <v>30765</v>
      </c>
      <c r="F34" s="284">
        <v>4297</v>
      </c>
      <c r="G34" s="283">
        <v>31696</v>
      </c>
      <c r="H34" s="284">
        <v>4513</v>
      </c>
      <c r="I34" s="283">
        <v>32605</v>
      </c>
      <c r="J34" s="284">
        <v>4609</v>
      </c>
      <c r="K34" s="283">
        <f>$I34-'[1]Año 2013'!$I34</f>
        <v>3736</v>
      </c>
      <c r="L34" s="285">
        <f>$J34-'[1]Año 2013'!$J34</f>
        <v>524</v>
      </c>
      <c r="M34" s="89"/>
    </row>
    <row r="35" spans="1:13" x14ac:dyDescent="0.2">
      <c r="A35" s="281">
        <v>29</v>
      </c>
      <c r="B35" s="282" t="s">
        <v>29</v>
      </c>
      <c r="C35" s="283">
        <v>1015580</v>
      </c>
      <c r="D35" s="284">
        <v>10018</v>
      </c>
      <c r="E35" s="283">
        <v>1055433</v>
      </c>
      <c r="F35" s="284">
        <v>10609</v>
      </c>
      <c r="G35" s="283">
        <v>1093106</v>
      </c>
      <c r="H35" s="284">
        <v>11492</v>
      </c>
      <c r="I35" s="283">
        <v>1134121</v>
      </c>
      <c r="J35" s="284">
        <v>12163</v>
      </c>
      <c r="K35" s="283">
        <f>$I35-'[1]Año 2013'!$I35</f>
        <v>156693</v>
      </c>
      <c r="L35" s="285">
        <f>$J35-'[1]Año 2013'!$J35</f>
        <v>2663</v>
      </c>
      <c r="M35" s="89"/>
    </row>
    <row r="36" spans="1:13" x14ac:dyDescent="0.2">
      <c r="A36" s="281">
        <v>30</v>
      </c>
      <c r="B36" s="282" t="s">
        <v>30</v>
      </c>
      <c r="C36" s="283">
        <v>72172</v>
      </c>
      <c r="D36" s="284">
        <v>3867</v>
      </c>
      <c r="E36" s="283">
        <v>74382</v>
      </c>
      <c r="F36" s="284">
        <v>3971</v>
      </c>
      <c r="G36" s="283">
        <v>76388</v>
      </c>
      <c r="H36" s="284">
        <v>4183</v>
      </c>
      <c r="I36" s="283">
        <v>78446</v>
      </c>
      <c r="J36" s="284">
        <v>4293</v>
      </c>
      <c r="K36" s="283">
        <f>$I36-'[1]Año 2013'!$I36</f>
        <v>8481</v>
      </c>
      <c r="L36" s="285">
        <f>$J36-'[1]Año 2013'!$J36</f>
        <v>523</v>
      </c>
      <c r="M36" s="89"/>
    </row>
    <row r="37" spans="1:13" x14ac:dyDescent="0.2">
      <c r="A37" s="281">
        <v>31</v>
      </c>
      <c r="B37" s="282" t="s">
        <v>31</v>
      </c>
      <c r="C37" s="283">
        <v>204977</v>
      </c>
      <c r="D37" s="284">
        <v>4112</v>
      </c>
      <c r="E37" s="283">
        <v>214530</v>
      </c>
      <c r="F37" s="284">
        <v>4230</v>
      </c>
      <c r="G37" s="283">
        <v>222743</v>
      </c>
      <c r="H37" s="284">
        <v>4446</v>
      </c>
      <c r="I37" s="283">
        <v>230236</v>
      </c>
      <c r="J37" s="284">
        <v>4582</v>
      </c>
      <c r="K37" s="283">
        <f>$I37-'[1]Año 2013'!$I37</f>
        <v>33523</v>
      </c>
      <c r="L37" s="285">
        <f>$J37-'[1]Año 2013'!$J37</f>
        <v>608</v>
      </c>
      <c r="M37" s="89"/>
    </row>
    <row r="38" spans="1:13" x14ac:dyDescent="0.2">
      <c r="A38" s="281">
        <v>32</v>
      </c>
      <c r="B38" s="282" t="s">
        <v>32</v>
      </c>
      <c r="C38" s="283">
        <v>15984</v>
      </c>
      <c r="D38" s="284">
        <v>1375</v>
      </c>
      <c r="E38" s="283">
        <v>16534</v>
      </c>
      <c r="F38" s="284">
        <v>1401</v>
      </c>
      <c r="G38" s="283">
        <v>17049</v>
      </c>
      <c r="H38" s="284">
        <v>1470</v>
      </c>
      <c r="I38" s="283">
        <v>17586</v>
      </c>
      <c r="J38" s="284">
        <v>1528</v>
      </c>
      <c r="K38" s="283">
        <f>$I38-'[1]Año 2013'!$I38</f>
        <v>2227</v>
      </c>
      <c r="L38" s="285">
        <f>$J38-'[1]Año 2013'!$J38</f>
        <v>191</v>
      </c>
      <c r="M38" s="89"/>
    </row>
    <row r="39" spans="1:13" x14ac:dyDescent="0.2">
      <c r="A39" s="281">
        <v>33</v>
      </c>
      <c r="B39" s="282" t="s">
        <v>33</v>
      </c>
      <c r="C39" s="283">
        <v>4076</v>
      </c>
      <c r="D39" s="284">
        <v>263</v>
      </c>
      <c r="E39" s="283">
        <v>4236</v>
      </c>
      <c r="F39" s="284">
        <v>278</v>
      </c>
      <c r="G39" s="283">
        <v>4370</v>
      </c>
      <c r="H39" s="284">
        <v>295</v>
      </c>
      <c r="I39" s="283">
        <v>4507</v>
      </c>
      <c r="J39" s="284">
        <v>303</v>
      </c>
      <c r="K39" s="283">
        <f>$I39-'[1]Año 2013'!$I39</f>
        <v>558</v>
      </c>
      <c r="L39" s="285">
        <f>$J39-'[1]Año 2013'!$J39</f>
        <v>46</v>
      </c>
      <c r="M39" s="89"/>
    </row>
    <row r="40" spans="1:13" x14ac:dyDescent="0.2">
      <c r="A40" s="281">
        <v>34</v>
      </c>
      <c r="B40" s="282" t="s">
        <v>34</v>
      </c>
      <c r="C40" s="283">
        <v>919388</v>
      </c>
      <c r="D40" s="284">
        <v>169675</v>
      </c>
      <c r="E40" s="283">
        <v>936747</v>
      </c>
      <c r="F40" s="284">
        <v>176086</v>
      </c>
      <c r="G40" s="283">
        <v>952754</v>
      </c>
      <c r="H40" s="284">
        <v>184713</v>
      </c>
      <c r="I40" s="283">
        <v>967068</v>
      </c>
      <c r="J40" s="284">
        <v>189536</v>
      </c>
      <c r="K40" s="283">
        <f>$I40-'[1]Año 2013'!$I40</f>
        <v>64480</v>
      </c>
      <c r="L40" s="285">
        <f>$J40-'[1]Año 2013'!$J40</f>
        <v>23840</v>
      </c>
      <c r="M40" s="89"/>
    </row>
    <row r="41" spans="1:13" ht="14.25" customHeight="1" x14ac:dyDescent="0.2">
      <c r="A41" s="281">
        <v>35</v>
      </c>
      <c r="B41" s="282" t="s">
        <v>35</v>
      </c>
      <c r="C41" s="283">
        <v>39677</v>
      </c>
      <c r="D41" s="284">
        <v>2912</v>
      </c>
      <c r="E41" s="283">
        <v>42458</v>
      </c>
      <c r="F41" s="284">
        <v>3300</v>
      </c>
      <c r="G41" s="283">
        <v>45221</v>
      </c>
      <c r="H41" s="284">
        <v>3896</v>
      </c>
      <c r="I41" s="283">
        <v>48169</v>
      </c>
      <c r="J41" s="284">
        <v>4333</v>
      </c>
      <c r="K41" s="283">
        <f>$I41-'[1]Año 2013'!$I41</f>
        <v>11119</v>
      </c>
      <c r="L41" s="285">
        <f>$J41-'[1]Año 2013'!$J41</f>
        <v>1739</v>
      </c>
      <c r="M41" s="91"/>
    </row>
    <row r="42" spans="1:13" x14ac:dyDescent="0.2">
      <c r="A42" s="281">
        <v>36</v>
      </c>
      <c r="B42" s="282" t="s">
        <v>36</v>
      </c>
      <c r="C42" s="283">
        <v>355321</v>
      </c>
      <c r="D42" s="284">
        <v>1241</v>
      </c>
      <c r="E42" s="283">
        <v>368647</v>
      </c>
      <c r="F42" s="284">
        <v>1279</v>
      </c>
      <c r="G42" s="283">
        <v>381354</v>
      </c>
      <c r="H42" s="284">
        <v>1382</v>
      </c>
      <c r="I42" s="283">
        <v>394482</v>
      </c>
      <c r="J42" s="284">
        <v>1444</v>
      </c>
      <c r="K42" s="283">
        <f>$I42-'[1]Año 2013'!$I42</f>
        <v>52263</v>
      </c>
      <c r="L42" s="285">
        <f>$J42-'[1]Año 2013'!$J42</f>
        <v>246</v>
      </c>
      <c r="M42" s="89"/>
    </row>
    <row r="43" spans="1:13" ht="12.75" customHeight="1" x14ac:dyDescent="0.2">
      <c r="A43" s="281">
        <v>37</v>
      </c>
      <c r="B43" s="282" t="s">
        <v>37</v>
      </c>
      <c r="C43" s="283">
        <v>150112</v>
      </c>
      <c r="D43" s="284">
        <v>6232</v>
      </c>
      <c r="E43" s="283">
        <v>156778</v>
      </c>
      <c r="F43" s="284">
        <v>6346</v>
      </c>
      <c r="G43" s="283">
        <v>164145</v>
      </c>
      <c r="H43" s="284">
        <v>6843</v>
      </c>
      <c r="I43" s="283">
        <v>170514</v>
      </c>
      <c r="J43" s="284">
        <v>7082</v>
      </c>
      <c r="K43" s="283">
        <f>$I43-'[1]Año 2013'!$I43</f>
        <v>26462</v>
      </c>
      <c r="L43" s="285">
        <f>$J43-'[1]Año 2013'!$J43</f>
        <v>1069</v>
      </c>
      <c r="M43" s="91"/>
    </row>
    <row r="44" spans="1:13" s="76" customFormat="1" x14ac:dyDescent="0.2">
      <c r="A44" s="281">
        <v>38</v>
      </c>
      <c r="B44" s="282" t="s">
        <v>38</v>
      </c>
      <c r="C44" s="283">
        <v>174100</v>
      </c>
      <c r="D44" s="284">
        <v>6185</v>
      </c>
      <c r="E44" s="283">
        <v>178102</v>
      </c>
      <c r="F44" s="284">
        <v>6405</v>
      </c>
      <c r="G44" s="283">
        <v>182278</v>
      </c>
      <c r="H44" s="284">
        <v>6785</v>
      </c>
      <c r="I44" s="283">
        <v>186049</v>
      </c>
      <c r="J44" s="284">
        <v>6982</v>
      </c>
      <c r="K44" s="283">
        <f>$I44-'[1]Año 2013'!$I44</f>
        <v>15290</v>
      </c>
      <c r="L44" s="285">
        <f>$J44-'[1]Año 2013'!$J44</f>
        <v>957</v>
      </c>
      <c r="M44" s="91"/>
    </row>
    <row r="45" spans="1:13" x14ac:dyDescent="0.2">
      <c r="A45" s="281">
        <v>39</v>
      </c>
      <c r="B45" s="282" t="s">
        <v>39</v>
      </c>
      <c r="C45" s="283">
        <v>209770</v>
      </c>
      <c r="D45" s="284">
        <v>30496</v>
      </c>
      <c r="E45" s="283">
        <v>216673</v>
      </c>
      <c r="F45" s="284">
        <v>32215</v>
      </c>
      <c r="G45" s="283">
        <v>223979</v>
      </c>
      <c r="H45" s="284">
        <v>34481</v>
      </c>
      <c r="I45" s="283">
        <v>230331</v>
      </c>
      <c r="J45" s="284">
        <v>36311</v>
      </c>
      <c r="K45" s="283">
        <f>$I45-'[1]Año 2013'!$I45</f>
        <v>24955</v>
      </c>
      <c r="L45" s="285">
        <f>$J45-'[1]Año 2013'!$J45</f>
        <v>6595</v>
      </c>
      <c r="M45" s="89"/>
    </row>
    <row r="46" spans="1:13" x14ac:dyDescent="0.2">
      <c r="A46" s="281">
        <v>40</v>
      </c>
      <c r="B46" s="282" t="s">
        <v>40</v>
      </c>
      <c r="C46" s="283">
        <v>20471</v>
      </c>
      <c r="D46" s="284">
        <v>2127</v>
      </c>
      <c r="E46" s="283">
        <v>21109</v>
      </c>
      <c r="F46" s="284">
        <v>2189</v>
      </c>
      <c r="G46" s="283">
        <v>21723</v>
      </c>
      <c r="H46" s="284">
        <v>2295</v>
      </c>
      <c r="I46" s="283">
        <v>22299</v>
      </c>
      <c r="J46" s="284">
        <v>2379</v>
      </c>
      <c r="K46" s="283">
        <f>$I46-'[1]Año 2013'!$I46</f>
        <v>2504</v>
      </c>
      <c r="L46" s="285">
        <f>$J46-'[1]Año 2013'!$J46</f>
        <v>324</v>
      </c>
      <c r="M46" s="89"/>
    </row>
    <row r="47" spans="1:13" x14ac:dyDescent="0.2">
      <c r="A47" s="281">
        <v>41</v>
      </c>
      <c r="B47" s="282" t="s">
        <v>41</v>
      </c>
      <c r="C47" s="283">
        <v>367397</v>
      </c>
      <c r="D47" s="284">
        <v>11489</v>
      </c>
      <c r="E47" s="283">
        <v>384476</v>
      </c>
      <c r="F47" s="284">
        <v>12194</v>
      </c>
      <c r="G47" s="283">
        <v>399304</v>
      </c>
      <c r="H47" s="284">
        <v>13128</v>
      </c>
      <c r="I47" s="283">
        <v>414011</v>
      </c>
      <c r="J47" s="284">
        <v>13751</v>
      </c>
      <c r="K47" s="283">
        <f>$I47-'[1]Año 2013'!$I47</f>
        <v>63962</v>
      </c>
      <c r="L47" s="285">
        <f>$J47-'[1]Año 2013'!$J47</f>
        <v>2889</v>
      </c>
      <c r="M47" s="91"/>
    </row>
    <row r="48" spans="1:13" x14ac:dyDescent="0.2">
      <c r="A48" s="281">
        <v>42</v>
      </c>
      <c r="B48" s="282" t="s">
        <v>42</v>
      </c>
      <c r="C48" s="283">
        <v>5035</v>
      </c>
      <c r="D48" s="284">
        <v>569</v>
      </c>
      <c r="E48" s="283">
        <v>5195</v>
      </c>
      <c r="F48" s="284">
        <v>577</v>
      </c>
      <c r="G48" s="283">
        <v>5362</v>
      </c>
      <c r="H48" s="284">
        <v>610</v>
      </c>
      <c r="I48" s="283">
        <v>5529</v>
      </c>
      <c r="J48" s="284">
        <v>629</v>
      </c>
      <c r="K48" s="283">
        <f>$I48-'[1]Año 2013'!$I48</f>
        <v>647</v>
      </c>
      <c r="L48" s="285">
        <f>$J48-'[1]Año 2013'!$J48</f>
        <v>71</v>
      </c>
      <c r="M48" s="91"/>
    </row>
    <row r="49" spans="1:13" x14ac:dyDescent="0.2">
      <c r="A49" s="281">
        <v>43</v>
      </c>
      <c r="B49" s="282" t="s">
        <v>149</v>
      </c>
      <c r="C49" s="283">
        <v>7717</v>
      </c>
      <c r="D49" s="284">
        <v>1230</v>
      </c>
      <c r="E49" s="283">
        <v>8125</v>
      </c>
      <c r="F49" s="284">
        <v>1288</v>
      </c>
      <c r="G49" s="283">
        <v>8483</v>
      </c>
      <c r="H49" s="284">
        <v>1395</v>
      </c>
      <c r="I49" s="283">
        <v>8788</v>
      </c>
      <c r="J49" s="284">
        <v>1460</v>
      </c>
      <c r="K49" s="283">
        <f>$I49-'[1]Año 2013'!$I49</f>
        <v>1469</v>
      </c>
      <c r="L49" s="285">
        <f>$J49-'[1]Año 2013'!$J49</f>
        <v>288</v>
      </c>
      <c r="M49" s="91"/>
    </row>
    <row r="50" spans="1:13" x14ac:dyDescent="0.2">
      <c r="A50" s="281">
        <v>44</v>
      </c>
      <c r="B50" s="282" t="s">
        <v>152</v>
      </c>
      <c r="C50" s="283">
        <v>19118</v>
      </c>
      <c r="D50" s="284">
        <v>8910</v>
      </c>
      <c r="E50" s="283">
        <v>19912</v>
      </c>
      <c r="F50" s="284">
        <v>9229</v>
      </c>
      <c r="G50" s="283">
        <v>20586</v>
      </c>
      <c r="H50" s="284">
        <v>9755</v>
      </c>
      <c r="I50" s="283">
        <v>21271</v>
      </c>
      <c r="J50" s="284">
        <v>10105</v>
      </c>
      <c r="K50" s="283">
        <f>$I50-'[1]Año 2013'!$I50</f>
        <v>2794</v>
      </c>
      <c r="L50" s="285">
        <f>$J50-'[1]Año 2013'!$J50</f>
        <v>1529</v>
      </c>
      <c r="M50" s="89"/>
    </row>
    <row r="51" spans="1:13" x14ac:dyDescent="0.2">
      <c r="A51" s="281">
        <v>45</v>
      </c>
      <c r="B51" s="282" t="s">
        <v>43</v>
      </c>
      <c r="C51" s="283">
        <v>6111</v>
      </c>
      <c r="D51" s="284">
        <v>864</v>
      </c>
      <c r="E51" s="283">
        <v>6353</v>
      </c>
      <c r="F51" s="284">
        <v>888</v>
      </c>
      <c r="G51" s="283">
        <v>6600</v>
      </c>
      <c r="H51" s="284">
        <v>942</v>
      </c>
      <c r="I51" s="283">
        <v>6833</v>
      </c>
      <c r="J51" s="284">
        <v>987</v>
      </c>
      <c r="K51" s="283">
        <f>$I51-'[1]Año 2013'!$I51</f>
        <v>967</v>
      </c>
      <c r="L51" s="285">
        <f>$J51-'[1]Año 2013'!$J51</f>
        <v>155</v>
      </c>
      <c r="M51" s="89"/>
    </row>
    <row r="52" spans="1:13" x14ac:dyDescent="0.2">
      <c r="A52" s="281">
        <v>46</v>
      </c>
      <c r="B52" s="282" t="s">
        <v>44</v>
      </c>
      <c r="C52" s="283">
        <v>3023487</v>
      </c>
      <c r="D52" s="284">
        <v>61458</v>
      </c>
      <c r="E52" s="283">
        <v>3114055</v>
      </c>
      <c r="F52" s="284">
        <v>62224</v>
      </c>
      <c r="G52" s="283">
        <v>3195120</v>
      </c>
      <c r="H52" s="284">
        <v>63459</v>
      </c>
      <c r="I52" s="283">
        <v>3272160</v>
      </c>
      <c r="J52" s="284">
        <v>63954</v>
      </c>
      <c r="K52" s="283">
        <f>$I52-'[1]Año 2013'!$I52</f>
        <v>333257</v>
      </c>
      <c r="L52" s="285">
        <f>$J52-'[1]Año 2013'!$J52</f>
        <v>3738</v>
      </c>
      <c r="M52" s="89"/>
    </row>
    <row r="53" spans="1:13" x14ac:dyDescent="0.2">
      <c r="A53" s="281">
        <v>47</v>
      </c>
      <c r="B53" s="282" t="s">
        <v>45</v>
      </c>
      <c r="C53" s="283">
        <v>206347</v>
      </c>
      <c r="D53" s="284">
        <v>6685</v>
      </c>
      <c r="E53" s="283">
        <v>216569</v>
      </c>
      <c r="F53" s="284">
        <v>7031</v>
      </c>
      <c r="G53" s="283">
        <v>226800</v>
      </c>
      <c r="H53" s="284">
        <v>7755</v>
      </c>
      <c r="I53" s="283">
        <v>236607</v>
      </c>
      <c r="J53" s="284">
        <v>8229</v>
      </c>
      <c r="K53" s="283">
        <f>$I53-'[1]Año 2013'!$I53</f>
        <v>39014</v>
      </c>
      <c r="L53" s="285">
        <f>$J53-'[1]Año 2013'!$J53</f>
        <v>1874</v>
      </c>
      <c r="M53" s="89"/>
    </row>
    <row r="54" spans="1:13" x14ac:dyDescent="0.2">
      <c r="A54" s="281">
        <v>48</v>
      </c>
      <c r="B54" s="282" t="s">
        <v>46</v>
      </c>
      <c r="C54" s="283">
        <v>10137</v>
      </c>
      <c r="D54" s="284">
        <v>694</v>
      </c>
      <c r="E54" s="283">
        <v>10578</v>
      </c>
      <c r="F54" s="284">
        <v>714</v>
      </c>
      <c r="G54" s="283">
        <v>10961</v>
      </c>
      <c r="H54" s="284">
        <v>757</v>
      </c>
      <c r="I54" s="283">
        <v>11350</v>
      </c>
      <c r="J54" s="284">
        <v>779</v>
      </c>
      <c r="K54" s="283">
        <f>$I54-'[1]Año 2013'!$I54</f>
        <v>1675</v>
      </c>
      <c r="L54" s="285">
        <f>$J54-'[1]Año 2013'!$J54</f>
        <v>112</v>
      </c>
      <c r="M54" s="89"/>
    </row>
    <row r="55" spans="1:13" x14ac:dyDescent="0.2">
      <c r="A55" s="281">
        <v>49</v>
      </c>
      <c r="B55" s="282" t="s">
        <v>47</v>
      </c>
      <c r="C55" s="283">
        <v>81201</v>
      </c>
      <c r="D55" s="284">
        <v>1293</v>
      </c>
      <c r="E55" s="283">
        <v>85789</v>
      </c>
      <c r="F55" s="284">
        <v>1320</v>
      </c>
      <c r="G55" s="283">
        <v>90144</v>
      </c>
      <c r="H55" s="284">
        <v>1399</v>
      </c>
      <c r="I55" s="283">
        <v>94564</v>
      </c>
      <c r="J55" s="284">
        <v>1446</v>
      </c>
      <c r="K55" s="283">
        <f>$I55-'[1]Año 2013'!$I55</f>
        <v>17677</v>
      </c>
      <c r="L55" s="285">
        <f>$J55-'[1]Año 2013'!$J55</f>
        <v>219</v>
      </c>
      <c r="M55" s="91"/>
    </row>
    <row r="56" spans="1:13" x14ac:dyDescent="0.2">
      <c r="A56" s="281">
        <v>50</v>
      </c>
      <c r="B56" s="282" t="s">
        <v>48</v>
      </c>
      <c r="C56" s="283">
        <v>118681</v>
      </c>
      <c r="D56" s="284">
        <v>558</v>
      </c>
      <c r="E56" s="283">
        <v>123168</v>
      </c>
      <c r="F56" s="284">
        <v>582</v>
      </c>
      <c r="G56" s="283">
        <v>126943</v>
      </c>
      <c r="H56" s="284">
        <v>614</v>
      </c>
      <c r="I56" s="283">
        <v>130936</v>
      </c>
      <c r="J56" s="284">
        <v>642</v>
      </c>
      <c r="K56" s="283">
        <f>$I56-'[1]Año 2013'!$I56</f>
        <v>16399</v>
      </c>
      <c r="L56" s="285">
        <f>$J56-'[1]Año 2013'!$J56</f>
        <v>107</v>
      </c>
      <c r="M56" s="89"/>
    </row>
    <row r="57" spans="1:13" x14ac:dyDescent="0.2">
      <c r="A57" s="281">
        <v>51</v>
      </c>
      <c r="B57" s="282" t="s">
        <v>151</v>
      </c>
      <c r="C57" s="283">
        <v>514</v>
      </c>
      <c r="D57" s="284">
        <v>94</v>
      </c>
      <c r="E57" s="283">
        <v>525</v>
      </c>
      <c r="F57" s="284">
        <v>98</v>
      </c>
      <c r="G57" s="283">
        <v>530</v>
      </c>
      <c r="H57" s="284">
        <v>105</v>
      </c>
      <c r="I57" s="283">
        <v>539</v>
      </c>
      <c r="J57" s="284">
        <v>108</v>
      </c>
      <c r="K57" s="283">
        <f>$I57-'[1]Año 2013'!$I57</f>
        <v>28</v>
      </c>
      <c r="L57" s="285">
        <f>$J57-'[1]Año 2013'!$J57</f>
        <v>18</v>
      </c>
      <c r="M57" s="89"/>
    </row>
    <row r="58" spans="1:13" x14ac:dyDescent="0.2">
      <c r="A58" s="281">
        <v>52</v>
      </c>
      <c r="B58" s="282" t="s">
        <v>49</v>
      </c>
      <c r="C58" s="283">
        <v>41825</v>
      </c>
      <c r="D58" s="284">
        <v>7501</v>
      </c>
      <c r="E58" s="283">
        <v>42979</v>
      </c>
      <c r="F58" s="284">
        <v>7744</v>
      </c>
      <c r="G58" s="283">
        <v>43920</v>
      </c>
      <c r="H58" s="284">
        <v>8100</v>
      </c>
      <c r="I58" s="283">
        <v>44821</v>
      </c>
      <c r="J58" s="284">
        <v>8341</v>
      </c>
      <c r="K58" s="283">
        <f>$I58-'[1]Año 2013'!$I58</f>
        <v>3964</v>
      </c>
      <c r="L58" s="285">
        <f>$J58-'[1]Año 2013'!$J58</f>
        <v>1059</v>
      </c>
      <c r="M58" s="89"/>
    </row>
    <row r="59" spans="1:13" x14ac:dyDescent="0.2">
      <c r="A59" s="281">
        <v>53</v>
      </c>
      <c r="B59" s="282" t="s">
        <v>50</v>
      </c>
      <c r="C59" s="283">
        <v>13767</v>
      </c>
      <c r="D59" s="284">
        <v>668</v>
      </c>
      <c r="E59" s="283">
        <v>14382</v>
      </c>
      <c r="F59" s="284">
        <v>693</v>
      </c>
      <c r="G59" s="283">
        <v>15051</v>
      </c>
      <c r="H59" s="284">
        <v>749</v>
      </c>
      <c r="I59" s="283">
        <v>15630</v>
      </c>
      <c r="J59" s="284">
        <v>769</v>
      </c>
      <c r="K59" s="283">
        <f>$I59-'[1]Año 2013'!$I59</f>
        <v>2217</v>
      </c>
      <c r="L59" s="285">
        <f>$J59-'[1]Año 2013'!$J59</f>
        <v>118</v>
      </c>
      <c r="M59" s="91"/>
    </row>
    <row r="60" spans="1:13" x14ac:dyDescent="0.2">
      <c r="A60" s="281">
        <v>54</v>
      </c>
      <c r="B60" s="282" t="s">
        <v>51</v>
      </c>
      <c r="C60" s="283">
        <v>423142</v>
      </c>
      <c r="D60" s="284">
        <v>1133</v>
      </c>
      <c r="E60" s="283">
        <v>438560</v>
      </c>
      <c r="F60" s="284">
        <v>1169</v>
      </c>
      <c r="G60" s="283">
        <v>453794</v>
      </c>
      <c r="H60" s="284">
        <v>1212</v>
      </c>
      <c r="I60" s="283">
        <v>468186</v>
      </c>
      <c r="J60" s="284">
        <v>1245</v>
      </c>
      <c r="K60" s="283">
        <f>$I60-'[1]Año 2013'!$I60</f>
        <v>61298</v>
      </c>
      <c r="L60" s="285">
        <f>$J60-'[1]Año 2013'!$J60</f>
        <v>132</v>
      </c>
      <c r="M60" s="89"/>
    </row>
    <row r="61" spans="1:13" x14ac:dyDescent="0.2">
      <c r="A61" s="281">
        <v>55</v>
      </c>
      <c r="B61" s="282" t="s">
        <v>52</v>
      </c>
      <c r="C61" s="283">
        <v>5677</v>
      </c>
      <c r="D61" s="284">
        <v>336</v>
      </c>
      <c r="E61" s="283">
        <v>5920</v>
      </c>
      <c r="F61" s="284">
        <v>354</v>
      </c>
      <c r="G61" s="283">
        <v>6139</v>
      </c>
      <c r="H61" s="284">
        <v>374</v>
      </c>
      <c r="I61" s="283">
        <v>6306</v>
      </c>
      <c r="J61" s="284">
        <v>393</v>
      </c>
      <c r="K61" s="283">
        <f>$I61-'[1]Año 2013'!$I61</f>
        <v>843</v>
      </c>
      <c r="L61" s="285">
        <f>$J61-'[1]Año 2013'!$J61</f>
        <v>70</v>
      </c>
      <c r="M61" s="89"/>
    </row>
    <row r="62" spans="1:13" x14ac:dyDescent="0.2">
      <c r="A62" s="281">
        <v>56</v>
      </c>
      <c r="B62" s="282" t="s">
        <v>53</v>
      </c>
      <c r="C62" s="283">
        <v>157713</v>
      </c>
      <c r="D62" s="284">
        <v>8967</v>
      </c>
      <c r="E62" s="283">
        <v>164892</v>
      </c>
      <c r="F62" s="284">
        <v>9215</v>
      </c>
      <c r="G62" s="283">
        <v>172224</v>
      </c>
      <c r="H62" s="284">
        <v>9849</v>
      </c>
      <c r="I62" s="283">
        <v>180454</v>
      </c>
      <c r="J62" s="284">
        <v>10213</v>
      </c>
      <c r="K62" s="283">
        <f>$I62-'[1]Año 2013'!$I62</f>
        <v>27818</v>
      </c>
      <c r="L62" s="285">
        <f>$J62-'[1]Año 2013'!$J62</f>
        <v>1601</v>
      </c>
      <c r="M62" s="91"/>
    </row>
    <row r="63" spans="1:13" x14ac:dyDescent="0.2">
      <c r="A63" s="281">
        <v>57</v>
      </c>
      <c r="B63" s="282" t="s">
        <v>447</v>
      </c>
      <c r="C63" s="283">
        <v>7239</v>
      </c>
      <c r="D63" s="284">
        <v>981</v>
      </c>
      <c r="E63" s="283">
        <v>7780</v>
      </c>
      <c r="F63" s="284">
        <v>989</v>
      </c>
      <c r="G63" s="283">
        <v>8258</v>
      </c>
      <c r="H63" s="284">
        <v>1035</v>
      </c>
      <c r="I63" s="283">
        <v>8751</v>
      </c>
      <c r="J63" s="284">
        <v>1056</v>
      </c>
      <c r="K63" s="283">
        <f>$I63-'[1]Año 2013'!$I63</f>
        <v>2063</v>
      </c>
      <c r="L63" s="285">
        <f>$J63-'[1]Año 2013'!$J63</f>
        <v>91</v>
      </c>
      <c r="M63" s="91"/>
    </row>
    <row r="64" spans="1:13" x14ac:dyDescent="0.2">
      <c r="A64" s="281">
        <v>58</v>
      </c>
      <c r="B64" s="282" t="s">
        <v>448</v>
      </c>
      <c r="C64" s="283">
        <v>2402</v>
      </c>
      <c r="D64" s="284">
        <v>602</v>
      </c>
      <c r="E64" s="283">
        <v>2604</v>
      </c>
      <c r="F64" s="284">
        <v>647</v>
      </c>
      <c r="G64" s="283">
        <v>2754</v>
      </c>
      <c r="H64" s="284">
        <v>690</v>
      </c>
      <c r="I64" s="283">
        <v>2896</v>
      </c>
      <c r="J64" s="284">
        <v>727</v>
      </c>
      <c r="K64" s="283">
        <f>$I64-'[1]Año 2013'!$I64</f>
        <v>658</v>
      </c>
      <c r="L64" s="285">
        <f>$J64-'[1]Año 2013'!$J64</f>
        <v>152</v>
      </c>
      <c r="M64" s="91"/>
    </row>
    <row r="65" spans="1:13" x14ac:dyDescent="0.2">
      <c r="A65" s="281">
        <v>59</v>
      </c>
      <c r="B65" s="282" t="s">
        <v>449</v>
      </c>
      <c r="C65" s="283">
        <v>6484</v>
      </c>
      <c r="D65" s="284">
        <v>1186</v>
      </c>
      <c r="E65" s="283">
        <v>6979</v>
      </c>
      <c r="F65" s="284">
        <v>1213</v>
      </c>
      <c r="G65" s="283">
        <v>7410</v>
      </c>
      <c r="H65" s="284">
        <v>1249</v>
      </c>
      <c r="I65" s="283">
        <v>7858</v>
      </c>
      <c r="J65" s="284">
        <v>1270</v>
      </c>
      <c r="K65" s="283">
        <f>$I65-'[1]Año 2013'!$I65</f>
        <v>1891</v>
      </c>
      <c r="L65" s="285">
        <f>$J65-'[1]Año 2013'!$J65</f>
        <v>97</v>
      </c>
      <c r="M65" s="91"/>
    </row>
    <row r="66" spans="1:13" x14ac:dyDescent="0.2">
      <c r="A66" s="281">
        <v>60</v>
      </c>
      <c r="B66" s="282" t="s">
        <v>246</v>
      </c>
      <c r="C66" s="283">
        <v>25602</v>
      </c>
      <c r="D66" s="284">
        <v>2334</v>
      </c>
      <c r="E66" s="283">
        <v>27967</v>
      </c>
      <c r="F66" s="284">
        <v>2619</v>
      </c>
      <c r="G66" s="283">
        <v>29361</v>
      </c>
      <c r="H66" s="284">
        <v>2941</v>
      </c>
      <c r="I66" s="283">
        <v>30593</v>
      </c>
      <c r="J66" s="284">
        <v>3171</v>
      </c>
      <c r="K66" s="283">
        <f>$I66-'[1]Año 2013'!$I66</f>
        <v>7241</v>
      </c>
      <c r="L66" s="285">
        <f>$J66-'[1]Año 2013'!$J66</f>
        <v>999</v>
      </c>
      <c r="M66" s="91"/>
    </row>
    <row r="67" spans="1:13" x14ac:dyDescent="0.2">
      <c r="A67" s="281">
        <v>61</v>
      </c>
      <c r="B67" s="282" t="s">
        <v>242</v>
      </c>
      <c r="C67" s="283">
        <v>106376</v>
      </c>
      <c r="D67" s="284">
        <v>16388</v>
      </c>
      <c r="E67" s="283">
        <v>114168</v>
      </c>
      <c r="F67" s="284">
        <v>17845</v>
      </c>
      <c r="G67" s="283">
        <v>120124</v>
      </c>
      <c r="H67" s="284">
        <v>19717</v>
      </c>
      <c r="I67" s="283">
        <v>125413</v>
      </c>
      <c r="J67" s="284">
        <v>20890</v>
      </c>
      <c r="K67" s="283">
        <f>$I67-'[1]Año 2013'!$I67</f>
        <v>26113</v>
      </c>
      <c r="L67" s="285">
        <f>$J67-'[1]Año 2013'!$J67</f>
        <v>5305</v>
      </c>
      <c r="M67" s="91"/>
    </row>
    <row r="68" spans="1:13" x14ac:dyDescent="0.2">
      <c r="A68" s="281">
        <v>62</v>
      </c>
      <c r="B68" s="282" t="s">
        <v>245</v>
      </c>
      <c r="C68" s="283">
        <v>16794</v>
      </c>
      <c r="D68" s="284">
        <v>2127</v>
      </c>
      <c r="E68" s="283">
        <v>17931</v>
      </c>
      <c r="F68" s="284">
        <v>2238</v>
      </c>
      <c r="G68" s="283">
        <v>18660</v>
      </c>
      <c r="H68" s="284">
        <v>2390</v>
      </c>
      <c r="I68" s="283">
        <v>19308</v>
      </c>
      <c r="J68" s="284">
        <v>2459</v>
      </c>
      <c r="K68" s="283">
        <f>$I68-'[1]Año 2013'!$I68</f>
        <v>3637</v>
      </c>
      <c r="L68" s="285">
        <f>$J68-'[1]Año 2013'!$J68</f>
        <v>411</v>
      </c>
      <c r="M68" s="91"/>
    </row>
    <row r="69" spans="1:13" x14ac:dyDescent="0.2">
      <c r="A69" s="281">
        <v>63</v>
      </c>
      <c r="B69" s="282" t="s">
        <v>239</v>
      </c>
      <c r="C69" s="283">
        <v>779</v>
      </c>
      <c r="D69" s="284">
        <v>284</v>
      </c>
      <c r="E69" s="283">
        <v>834</v>
      </c>
      <c r="F69" s="284">
        <v>301</v>
      </c>
      <c r="G69" s="283">
        <v>877</v>
      </c>
      <c r="H69" s="284">
        <v>329</v>
      </c>
      <c r="I69" s="283">
        <v>921</v>
      </c>
      <c r="J69" s="284">
        <v>342</v>
      </c>
      <c r="K69" s="283">
        <f>$I69-'[1]Año 2013'!$I69</f>
        <v>188</v>
      </c>
      <c r="L69" s="285">
        <f>$J69-'[1]Año 2013'!$J69</f>
        <v>74</v>
      </c>
      <c r="M69" s="91"/>
    </row>
    <row r="70" spans="1:13" x14ac:dyDescent="0.2">
      <c r="A70" s="281">
        <v>64</v>
      </c>
      <c r="B70" s="282" t="s">
        <v>248</v>
      </c>
      <c r="C70" s="283">
        <v>98202</v>
      </c>
      <c r="D70" s="284">
        <v>662</v>
      </c>
      <c r="E70" s="283">
        <v>107915</v>
      </c>
      <c r="F70" s="284">
        <v>726</v>
      </c>
      <c r="G70" s="283">
        <v>116649</v>
      </c>
      <c r="H70" s="284">
        <v>787</v>
      </c>
      <c r="I70" s="283">
        <v>124823</v>
      </c>
      <c r="J70" s="284">
        <v>836</v>
      </c>
      <c r="K70" s="283">
        <f>$I70-'[1]Año 2013'!$I70</f>
        <v>35818</v>
      </c>
      <c r="L70" s="285">
        <f>$J70-'[1]Año 2013'!$J70</f>
        <v>213</v>
      </c>
      <c r="M70" s="91"/>
    </row>
    <row r="71" spans="1:13" x14ac:dyDescent="0.2">
      <c r="A71" s="281">
        <v>65</v>
      </c>
      <c r="B71" s="282" t="s">
        <v>249</v>
      </c>
      <c r="C71" s="283">
        <v>319601</v>
      </c>
      <c r="D71" s="284">
        <v>1578</v>
      </c>
      <c r="E71" s="283">
        <v>346169</v>
      </c>
      <c r="F71" s="284">
        <v>1663</v>
      </c>
      <c r="G71" s="283">
        <v>372254</v>
      </c>
      <c r="H71" s="284">
        <v>1863</v>
      </c>
      <c r="I71" s="283">
        <v>399040</v>
      </c>
      <c r="J71" s="284">
        <v>2000</v>
      </c>
      <c r="K71" s="283">
        <f>$I71-'[1]Año 2013'!$I71</f>
        <v>104620</v>
      </c>
      <c r="L71" s="285">
        <f>$J71-'[1]Año 2013'!$J71</f>
        <v>515</v>
      </c>
      <c r="M71" s="91"/>
    </row>
    <row r="72" spans="1:13" x14ac:dyDescent="0.2">
      <c r="A72" s="281">
        <v>66</v>
      </c>
      <c r="B72" s="282" t="s">
        <v>247</v>
      </c>
      <c r="C72" s="283">
        <v>522634</v>
      </c>
      <c r="D72" s="284">
        <v>28156</v>
      </c>
      <c r="E72" s="283">
        <v>562128</v>
      </c>
      <c r="F72" s="284">
        <v>31090</v>
      </c>
      <c r="G72" s="283">
        <v>597989</v>
      </c>
      <c r="H72" s="284">
        <v>36077</v>
      </c>
      <c r="I72" s="283">
        <v>633078</v>
      </c>
      <c r="J72" s="284">
        <v>39023</v>
      </c>
      <c r="K72" s="283">
        <f>$I72-'[1]Año 2013'!$I72</f>
        <v>148144</v>
      </c>
      <c r="L72" s="285">
        <f>$J72-'[1]Año 2013'!$J72</f>
        <v>13054</v>
      </c>
      <c r="M72" s="91"/>
    </row>
    <row r="73" spans="1:13" x14ac:dyDescent="0.2">
      <c r="A73" s="281">
        <v>67</v>
      </c>
      <c r="B73" s="282" t="s">
        <v>240</v>
      </c>
      <c r="C73" s="283">
        <v>951</v>
      </c>
      <c r="D73" s="284">
        <v>773</v>
      </c>
      <c r="E73" s="283">
        <v>996</v>
      </c>
      <c r="F73" s="284">
        <v>800</v>
      </c>
      <c r="G73" s="283">
        <v>1026</v>
      </c>
      <c r="H73" s="284">
        <v>869</v>
      </c>
      <c r="I73" s="283">
        <v>1072</v>
      </c>
      <c r="J73" s="284">
        <v>909</v>
      </c>
      <c r="K73" s="283">
        <f>$I73-'[1]Año 2013'!$I73</f>
        <v>160</v>
      </c>
      <c r="L73" s="285">
        <f>$J73-'[1]Año 2013'!$J73</f>
        <v>174</v>
      </c>
      <c r="M73" s="91"/>
    </row>
    <row r="74" spans="1:13" x14ac:dyDescent="0.2">
      <c r="A74" s="281">
        <v>68</v>
      </c>
      <c r="B74" s="282" t="s">
        <v>237</v>
      </c>
      <c r="C74" s="283">
        <v>1369</v>
      </c>
      <c r="D74" s="284">
        <v>432</v>
      </c>
      <c r="E74" s="283">
        <v>1463</v>
      </c>
      <c r="F74" s="284">
        <v>458</v>
      </c>
      <c r="G74" s="283">
        <v>1549</v>
      </c>
      <c r="H74" s="284">
        <v>496</v>
      </c>
      <c r="I74" s="283">
        <v>1613</v>
      </c>
      <c r="J74" s="284">
        <v>520</v>
      </c>
      <c r="K74" s="283">
        <f>$I74-'[1]Año 2013'!$I74</f>
        <v>325</v>
      </c>
      <c r="L74" s="285">
        <f>$J74-'[1]Año 2013'!$J74</f>
        <v>107</v>
      </c>
      <c r="M74" s="91"/>
    </row>
    <row r="75" spans="1:13" x14ac:dyDescent="0.2">
      <c r="A75" s="281">
        <v>69</v>
      </c>
      <c r="B75" s="282" t="s">
        <v>243</v>
      </c>
      <c r="C75" s="283">
        <v>1657</v>
      </c>
      <c r="D75" s="284">
        <v>335</v>
      </c>
      <c r="E75" s="283">
        <v>1715</v>
      </c>
      <c r="F75" s="284">
        <v>352</v>
      </c>
      <c r="G75" s="283">
        <v>1796</v>
      </c>
      <c r="H75" s="284">
        <v>383</v>
      </c>
      <c r="I75" s="283">
        <v>1878</v>
      </c>
      <c r="J75" s="284">
        <v>398</v>
      </c>
      <c r="K75" s="283">
        <f>$I75-'[1]Año 2013'!$I75</f>
        <v>307</v>
      </c>
      <c r="L75" s="285">
        <f>$J75-'[1]Año 2013'!$J75</f>
        <v>69</v>
      </c>
      <c r="M75" s="91"/>
    </row>
    <row r="76" spans="1:13" x14ac:dyDescent="0.2">
      <c r="A76" s="281">
        <v>70</v>
      </c>
      <c r="B76" s="282" t="s">
        <v>287</v>
      </c>
      <c r="C76" s="283">
        <v>3591</v>
      </c>
      <c r="D76" s="284">
        <v>452</v>
      </c>
      <c r="E76" s="283">
        <v>4441</v>
      </c>
      <c r="F76" s="284">
        <v>593</v>
      </c>
      <c r="G76" s="283">
        <v>5188</v>
      </c>
      <c r="H76" s="284">
        <v>762</v>
      </c>
      <c r="I76" s="283">
        <v>5906</v>
      </c>
      <c r="J76" s="284">
        <v>883</v>
      </c>
      <c r="K76" s="283">
        <f>$I76-'[1]Año 2013'!$I76</f>
        <v>3218</v>
      </c>
      <c r="L76" s="285">
        <f>$J76-'[1]Año 2013'!$J76</f>
        <v>574</v>
      </c>
      <c r="M76" s="91"/>
    </row>
    <row r="77" spans="1:13" x14ac:dyDescent="0.2">
      <c r="A77" s="281">
        <v>71</v>
      </c>
      <c r="B77" s="282" t="s">
        <v>288</v>
      </c>
      <c r="C77" s="283">
        <v>1037</v>
      </c>
      <c r="D77" s="284">
        <v>112</v>
      </c>
      <c r="E77" s="283">
        <v>1294</v>
      </c>
      <c r="F77" s="284">
        <v>132</v>
      </c>
      <c r="G77" s="283">
        <v>1561</v>
      </c>
      <c r="H77" s="284">
        <v>191</v>
      </c>
      <c r="I77" s="283">
        <v>1766</v>
      </c>
      <c r="J77" s="284">
        <v>220</v>
      </c>
      <c r="K77" s="283">
        <f>$I77-'[1]Año 2013'!$I77</f>
        <v>968</v>
      </c>
      <c r="L77" s="285">
        <f>$J77-'[1]Año 2013'!$J77</f>
        <v>139</v>
      </c>
      <c r="M77" s="91"/>
    </row>
    <row r="78" spans="1:13" x14ac:dyDescent="0.2">
      <c r="A78" s="281">
        <v>72</v>
      </c>
      <c r="B78" s="282" t="s">
        <v>289</v>
      </c>
      <c r="C78" s="283">
        <v>840</v>
      </c>
      <c r="D78" s="284">
        <v>187</v>
      </c>
      <c r="E78" s="283">
        <v>1057</v>
      </c>
      <c r="F78" s="284">
        <v>206</v>
      </c>
      <c r="G78" s="283">
        <v>1253</v>
      </c>
      <c r="H78" s="284">
        <v>284</v>
      </c>
      <c r="I78" s="283">
        <v>1459</v>
      </c>
      <c r="J78" s="284">
        <v>324</v>
      </c>
      <c r="K78" s="283">
        <f>$I78-'[1]Año 2013'!$I78</f>
        <v>872</v>
      </c>
      <c r="L78" s="285">
        <f>$J78-'[1]Año 2013'!$J78</f>
        <v>177</v>
      </c>
      <c r="M78" s="91"/>
    </row>
    <row r="79" spans="1:13" x14ac:dyDescent="0.2">
      <c r="A79" s="281">
        <v>73</v>
      </c>
      <c r="B79" s="282" t="s">
        <v>290</v>
      </c>
      <c r="C79" s="283">
        <v>53</v>
      </c>
      <c r="D79" s="284">
        <v>8</v>
      </c>
      <c r="E79" s="283">
        <v>68</v>
      </c>
      <c r="F79" s="284">
        <v>9</v>
      </c>
      <c r="G79" s="283">
        <v>81</v>
      </c>
      <c r="H79" s="284">
        <v>14</v>
      </c>
      <c r="I79" s="283">
        <v>99</v>
      </c>
      <c r="J79" s="284">
        <v>17</v>
      </c>
      <c r="K79" s="283">
        <f>$I79-'[1]Año 2013'!$I79</f>
        <v>57</v>
      </c>
      <c r="L79" s="285">
        <f>$J79-'[1]Año 2013'!$J79</f>
        <v>10</v>
      </c>
      <c r="M79" s="91"/>
    </row>
    <row r="80" spans="1:13" x14ac:dyDescent="0.2">
      <c r="A80" s="281">
        <v>74</v>
      </c>
      <c r="B80" s="282" t="s">
        <v>291</v>
      </c>
      <c r="C80" s="283">
        <v>1108</v>
      </c>
      <c r="D80" s="284">
        <v>98</v>
      </c>
      <c r="E80" s="283">
        <v>1419</v>
      </c>
      <c r="F80" s="284">
        <v>126</v>
      </c>
      <c r="G80" s="283">
        <v>1706</v>
      </c>
      <c r="H80" s="284">
        <v>172</v>
      </c>
      <c r="I80" s="283">
        <v>2042</v>
      </c>
      <c r="J80" s="284">
        <v>205</v>
      </c>
      <c r="K80" s="283">
        <f>$I80-'[1]Año 2013'!$I80</f>
        <v>1240</v>
      </c>
      <c r="L80" s="285">
        <f>$J80-'[1]Año 2013'!$J80</f>
        <v>140</v>
      </c>
      <c r="M80" s="91"/>
    </row>
    <row r="81" spans="1:13" x14ac:dyDescent="0.2">
      <c r="A81" s="281">
        <v>75</v>
      </c>
      <c r="B81" s="282" t="s">
        <v>292</v>
      </c>
      <c r="C81" s="283">
        <v>7699</v>
      </c>
      <c r="D81" s="284">
        <v>5098</v>
      </c>
      <c r="E81" s="283">
        <v>8735</v>
      </c>
      <c r="F81" s="284">
        <v>5993</v>
      </c>
      <c r="G81" s="283">
        <v>9529</v>
      </c>
      <c r="H81" s="284">
        <v>7380</v>
      </c>
      <c r="I81" s="283">
        <v>10223</v>
      </c>
      <c r="J81" s="284">
        <v>8089</v>
      </c>
      <c r="K81" s="283">
        <f>$I81-'[1]Año 2013'!$I81</f>
        <v>3697</v>
      </c>
      <c r="L81" s="285">
        <f>$J81-'[1]Año 2013'!$J81</f>
        <v>3712</v>
      </c>
      <c r="M81" s="91"/>
    </row>
    <row r="82" spans="1:13" x14ac:dyDescent="0.2">
      <c r="A82" s="281">
        <v>76</v>
      </c>
      <c r="B82" s="282" t="s">
        <v>293</v>
      </c>
      <c r="C82" s="283">
        <v>117785</v>
      </c>
      <c r="D82" s="284">
        <v>16467</v>
      </c>
      <c r="E82" s="283">
        <v>147073</v>
      </c>
      <c r="F82" s="284">
        <v>21258</v>
      </c>
      <c r="G82" s="283">
        <v>169914</v>
      </c>
      <c r="H82" s="284">
        <v>27035</v>
      </c>
      <c r="I82" s="283">
        <v>189530</v>
      </c>
      <c r="J82" s="284">
        <v>30393</v>
      </c>
      <c r="K82" s="283">
        <f>$I82-'[1]Año 2013'!$I82</f>
        <v>108254</v>
      </c>
      <c r="L82" s="285">
        <f>$J82-'[1]Año 2013'!$J82</f>
        <v>17751</v>
      </c>
      <c r="M82" s="91"/>
    </row>
    <row r="83" spans="1:13" x14ac:dyDescent="0.2">
      <c r="A83" s="281">
        <v>77</v>
      </c>
      <c r="B83" s="282" t="s">
        <v>294</v>
      </c>
      <c r="C83" s="283">
        <v>23</v>
      </c>
      <c r="D83" s="284">
        <v>9</v>
      </c>
      <c r="E83" s="283">
        <v>37</v>
      </c>
      <c r="F83" s="284">
        <v>12</v>
      </c>
      <c r="G83" s="283">
        <v>52</v>
      </c>
      <c r="H83" s="284">
        <v>18</v>
      </c>
      <c r="I83" s="283">
        <v>70</v>
      </c>
      <c r="J83" s="284">
        <v>23</v>
      </c>
      <c r="K83" s="283">
        <f>$I83-'[1]Año 2013'!$I83</f>
        <v>70</v>
      </c>
      <c r="L83" s="285">
        <f>$J83-'[1]Año 2013'!$J83</f>
        <v>15</v>
      </c>
      <c r="M83" s="91"/>
    </row>
    <row r="84" spans="1:13" x14ac:dyDescent="0.2">
      <c r="A84" s="281">
        <v>78</v>
      </c>
      <c r="B84" s="282" t="s">
        <v>295</v>
      </c>
      <c r="C84" s="283">
        <v>4017</v>
      </c>
      <c r="D84" s="284">
        <v>954</v>
      </c>
      <c r="E84" s="283">
        <v>4528</v>
      </c>
      <c r="F84" s="284">
        <v>1098</v>
      </c>
      <c r="G84" s="283">
        <v>4943</v>
      </c>
      <c r="H84" s="284">
        <v>1297</v>
      </c>
      <c r="I84" s="283">
        <v>5290</v>
      </c>
      <c r="J84" s="284">
        <v>1398</v>
      </c>
      <c r="K84" s="283">
        <f>$I84-'[1]Año 2013'!$I84</f>
        <v>1925</v>
      </c>
      <c r="L84" s="285">
        <f>$J84-'[1]Año 2013'!$J84</f>
        <v>603</v>
      </c>
      <c r="M84" s="91"/>
    </row>
    <row r="85" spans="1:13" x14ac:dyDescent="0.2">
      <c r="A85" s="281">
        <v>79</v>
      </c>
      <c r="B85" s="282" t="s">
        <v>296</v>
      </c>
      <c r="C85" s="283">
        <v>1210</v>
      </c>
      <c r="D85" s="284">
        <v>78</v>
      </c>
      <c r="E85" s="283">
        <v>1424</v>
      </c>
      <c r="F85" s="284">
        <v>86</v>
      </c>
      <c r="G85" s="283">
        <v>1653</v>
      </c>
      <c r="H85" s="284">
        <v>116</v>
      </c>
      <c r="I85" s="283">
        <v>1716</v>
      </c>
      <c r="J85" s="284">
        <v>137</v>
      </c>
      <c r="K85" s="283">
        <f>$I85-'[1]Año 2013'!$I85</f>
        <v>634</v>
      </c>
      <c r="L85" s="285">
        <f>$J85-'[1]Año 2013'!$J85</f>
        <v>76</v>
      </c>
      <c r="M85" s="91"/>
    </row>
    <row r="86" spans="1:13" x14ac:dyDescent="0.2">
      <c r="A86" s="281">
        <v>80</v>
      </c>
      <c r="B86" s="282" t="s">
        <v>297</v>
      </c>
      <c r="C86" s="283">
        <v>7348</v>
      </c>
      <c r="D86" s="284">
        <v>2072</v>
      </c>
      <c r="E86" s="283">
        <v>11065</v>
      </c>
      <c r="F86" s="284">
        <v>3327</v>
      </c>
      <c r="G86" s="283">
        <v>15765</v>
      </c>
      <c r="H86" s="284">
        <v>4686</v>
      </c>
      <c r="I86" s="283">
        <v>20492</v>
      </c>
      <c r="J86" s="284">
        <v>5822</v>
      </c>
      <c r="K86" s="283">
        <f>$I86-'[1]Año 2013'!$I86</f>
        <v>16251</v>
      </c>
      <c r="L86" s="285">
        <f>$J86-'[1]Año 2013'!$J86</f>
        <v>4476</v>
      </c>
      <c r="M86" s="91"/>
    </row>
    <row r="87" spans="1:13" x14ac:dyDescent="0.2">
      <c r="A87" s="281">
        <v>0</v>
      </c>
      <c r="B87" s="282" t="s">
        <v>145</v>
      </c>
      <c r="C87" s="283"/>
      <c r="D87" s="284"/>
      <c r="E87" s="283"/>
      <c r="F87" s="284"/>
      <c r="G87" s="283"/>
      <c r="H87" s="284"/>
      <c r="I87" s="283"/>
      <c r="J87" s="284"/>
      <c r="K87" s="283">
        <f>$I87-'[1]Año 2013'!$I87</f>
        <v>0</v>
      </c>
      <c r="L87" s="285">
        <f>$J87-'[1]Año 2013'!$J87</f>
        <v>0</v>
      </c>
      <c r="M87" s="91"/>
    </row>
    <row r="88" spans="1:13" x14ac:dyDescent="0.2">
      <c r="A88" s="286"/>
      <c r="B88" s="287" t="s">
        <v>60</v>
      </c>
      <c r="C88" s="288">
        <f t="shared" ref="C88:L88" si="0">SUM(C7:C87)</f>
        <v>19867885</v>
      </c>
      <c r="D88" s="289">
        <f t="shared" si="0"/>
        <v>1012575</v>
      </c>
      <c r="E88" s="288">
        <f t="shared" si="0"/>
        <v>20699251</v>
      </c>
      <c r="F88" s="289">
        <f t="shared" si="0"/>
        <v>1057064</v>
      </c>
      <c r="G88" s="288">
        <f t="shared" si="0"/>
        <v>21499841</v>
      </c>
      <c r="H88" s="289">
        <f t="shared" si="0"/>
        <v>1122674</v>
      </c>
      <c r="I88" s="288">
        <f t="shared" si="0"/>
        <v>22218828</v>
      </c>
      <c r="J88" s="289">
        <f t="shared" si="0"/>
        <v>1160019</v>
      </c>
      <c r="K88" s="288">
        <f>SUM(K7:K87)</f>
        <v>3062912</v>
      </c>
      <c r="L88" s="290">
        <f t="shared" si="0"/>
        <v>180115</v>
      </c>
      <c r="M88" s="92"/>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ht="14.25" x14ac:dyDescent="0.2">
      <c r="A113" s="83"/>
      <c r="B113" s="83"/>
      <c r="C113" s="84"/>
      <c r="D113" s="85"/>
      <c r="E113" s="85"/>
      <c r="F113" s="85"/>
      <c r="G113" s="85"/>
      <c r="H113" s="85"/>
      <c r="I113" s="85"/>
      <c r="J113" s="85"/>
      <c r="K113" s="85"/>
      <c r="L113" s="85"/>
      <c r="M113" s="85"/>
    </row>
    <row r="114" spans="1:13" ht="14.25" x14ac:dyDescent="0.2">
      <c r="A114" s="83"/>
      <c r="B114" s="83"/>
      <c r="C114" s="84"/>
      <c r="D114" s="85"/>
      <c r="E114" s="85"/>
      <c r="F114" s="85"/>
      <c r="G114" s="85"/>
      <c r="H114" s="85"/>
      <c r="I114" s="85"/>
      <c r="J114" s="85"/>
      <c r="K114" s="85"/>
      <c r="L114" s="85"/>
      <c r="M114" s="85"/>
    </row>
    <row r="115" spans="1:13" ht="14.25" x14ac:dyDescent="0.2">
      <c r="A115" s="83"/>
      <c r="B115" s="83"/>
      <c r="C115" s="84"/>
      <c r="D115" s="85"/>
      <c r="E115" s="85"/>
      <c r="F115" s="85"/>
      <c r="G115" s="85"/>
      <c r="H115" s="85"/>
      <c r="I115" s="85"/>
      <c r="J115" s="85"/>
      <c r="K115" s="85"/>
      <c r="L115" s="85"/>
      <c r="M115" s="85"/>
    </row>
    <row r="116" spans="1:13" ht="14.25" x14ac:dyDescent="0.2">
      <c r="A116" s="83"/>
      <c r="B116" s="83"/>
      <c r="C116" s="84"/>
      <c r="D116" s="85"/>
      <c r="E116" s="85"/>
      <c r="F116" s="85"/>
      <c r="G116" s="85"/>
      <c r="H116" s="85"/>
      <c r="I116" s="85"/>
      <c r="J116" s="85"/>
      <c r="K116" s="85"/>
      <c r="L116" s="85"/>
      <c r="M116" s="85"/>
    </row>
    <row r="117" spans="1:13" ht="14.25" x14ac:dyDescent="0.2">
      <c r="A117" s="83"/>
      <c r="B117" s="83"/>
      <c r="C117" s="84"/>
      <c r="D117" s="85"/>
      <c r="E117" s="85"/>
      <c r="F117" s="85"/>
      <c r="G117" s="85"/>
      <c r="H117" s="85"/>
      <c r="I117" s="85"/>
      <c r="J117" s="85"/>
      <c r="K117" s="85"/>
      <c r="L117" s="85"/>
      <c r="M117" s="85"/>
    </row>
    <row r="118" spans="1:13" ht="14.25" x14ac:dyDescent="0.2">
      <c r="A118" s="83"/>
      <c r="B118" s="83"/>
      <c r="C118" s="84"/>
      <c r="D118" s="85"/>
      <c r="E118" s="85"/>
      <c r="F118" s="85"/>
      <c r="G118" s="85"/>
      <c r="H118" s="85"/>
      <c r="I118" s="85"/>
      <c r="J118" s="85"/>
      <c r="K118" s="85"/>
      <c r="L118" s="85"/>
      <c r="M118" s="85"/>
    </row>
    <row r="119" spans="1:13" ht="14.25" x14ac:dyDescent="0.2">
      <c r="A119" s="83"/>
      <c r="B119" s="83"/>
      <c r="C119" s="84"/>
      <c r="D119" s="85"/>
      <c r="E119" s="85"/>
      <c r="F119" s="85"/>
      <c r="G119" s="85"/>
      <c r="H119" s="85"/>
      <c r="I119" s="85"/>
      <c r="J119" s="85"/>
      <c r="K119" s="85"/>
      <c r="L119" s="85"/>
      <c r="M119" s="85"/>
    </row>
    <row r="120" spans="1:13" ht="14.25" x14ac:dyDescent="0.2">
      <c r="A120" s="83"/>
      <c r="B120" s="83"/>
      <c r="C120" s="84"/>
      <c r="D120" s="85"/>
      <c r="E120" s="85"/>
      <c r="F120" s="85"/>
      <c r="G120" s="85"/>
      <c r="H120" s="85"/>
      <c r="I120" s="85"/>
      <c r="J120" s="85"/>
      <c r="K120" s="85"/>
      <c r="L120" s="85"/>
      <c r="M120" s="85"/>
    </row>
    <row r="121" spans="1:13" ht="14.25" x14ac:dyDescent="0.2">
      <c r="A121" s="83"/>
      <c r="B121" s="83"/>
      <c r="C121" s="84"/>
      <c r="D121" s="85"/>
      <c r="E121" s="85"/>
      <c r="F121" s="85"/>
      <c r="G121" s="85"/>
      <c r="H121" s="85"/>
      <c r="I121" s="85"/>
      <c r="J121" s="85"/>
      <c r="K121" s="85"/>
      <c r="L121" s="85"/>
      <c r="M121" s="85"/>
    </row>
    <row r="122" spans="1:13" ht="14.25" x14ac:dyDescent="0.2">
      <c r="A122" s="83"/>
      <c r="B122" s="83"/>
      <c r="C122" s="84"/>
      <c r="D122" s="85"/>
      <c r="E122" s="85"/>
      <c r="F122" s="85"/>
      <c r="G122" s="85"/>
      <c r="H122" s="85"/>
      <c r="I122" s="85"/>
      <c r="J122" s="85"/>
      <c r="K122" s="85"/>
      <c r="L122" s="85"/>
      <c r="M122" s="85"/>
    </row>
    <row r="123" spans="1:13" ht="14.25" x14ac:dyDescent="0.2">
      <c r="A123" s="83"/>
      <c r="B123" s="83"/>
      <c r="C123" s="84"/>
      <c r="D123" s="85"/>
      <c r="E123" s="85"/>
      <c r="F123" s="85"/>
      <c r="G123" s="85"/>
      <c r="H123" s="85"/>
      <c r="I123" s="85"/>
      <c r="J123" s="85"/>
      <c r="K123" s="85"/>
      <c r="L123" s="85"/>
      <c r="M123" s="85"/>
    </row>
    <row r="124" spans="1:13" x14ac:dyDescent="0.2">
      <c r="A124" s="72"/>
      <c r="B124" s="72"/>
      <c r="C124" s="72"/>
      <c r="D124" s="85"/>
      <c r="E124" s="85"/>
      <c r="F124" s="85"/>
      <c r="G124" s="85"/>
      <c r="H124" s="85"/>
      <c r="I124" s="85"/>
      <c r="J124" s="85"/>
      <c r="K124" s="85"/>
      <c r="L124" s="85"/>
      <c r="M124" s="85"/>
    </row>
    <row r="125" spans="1:13" x14ac:dyDescent="0.2">
      <c r="A125" s="72"/>
      <c r="B125" s="72"/>
      <c r="C125" s="72"/>
      <c r="D125" s="85"/>
      <c r="E125" s="85"/>
      <c r="F125" s="85"/>
      <c r="G125" s="85"/>
      <c r="H125" s="85"/>
      <c r="I125" s="85"/>
      <c r="J125" s="85"/>
      <c r="K125" s="85"/>
      <c r="L125" s="85"/>
      <c r="M125" s="85"/>
    </row>
    <row r="126" spans="1:13" x14ac:dyDescent="0.2">
      <c r="A126" s="72"/>
      <c r="B126" s="72"/>
      <c r="C126" s="72"/>
      <c r="D126" s="85"/>
      <c r="E126" s="85"/>
      <c r="F126" s="85"/>
      <c r="G126" s="85"/>
      <c r="H126" s="85"/>
      <c r="I126" s="85"/>
      <c r="J126" s="85"/>
      <c r="K126" s="85"/>
      <c r="L126" s="85"/>
      <c r="M126" s="85"/>
    </row>
  </sheetData>
  <mergeCells count="10">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5" orientation="portrait" r:id="rId1"/>
  <headerFooter alignWithMargins="0"/>
  <ignoredErrors>
    <ignoredError sqref="C88:L88"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2:Q126"/>
  <sheetViews>
    <sheetView showGridLines="0" zoomScaleNormal="100" workbookViewId="0"/>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2" width="14.7109375" style="75" customWidth="1"/>
    <col min="13" max="13" width="10.140625" style="75" customWidth="1"/>
    <col min="14" max="16384" width="11.42578125" style="75"/>
  </cols>
  <sheetData>
    <row r="2" spans="1:17" ht="15" x14ac:dyDescent="0.2">
      <c r="A2" s="393" t="s">
        <v>429</v>
      </c>
      <c r="B2" s="393"/>
      <c r="C2" s="393"/>
      <c r="D2" s="393"/>
      <c r="E2" s="393"/>
      <c r="F2" s="393"/>
      <c r="G2" s="393"/>
      <c r="H2" s="393"/>
      <c r="I2" s="393"/>
      <c r="J2" s="393"/>
      <c r="K2" s="393"/>
      <c r="L2" s="393"/>
      <c r="M2" s="86"/>
    </row>
    <row r="3" spans="1:17" ht="15" x14ac:dyDescent="0.2">
      <c r="A3" s="295"/>
      <c r="B3" s="295"/>
      <c r="C3" s="295"/>
      <c r="D3" s="295"/>
      <c r="E3" s="295"/>
      <c r="F3" s="295"/>
      <c r="G3" s="295"/>
      <c r="H3" s="295"/>
      <c r="I3" s="86"/>
      <c r="J3" s="86"/>
      <c r="K3" s="86"/>
      <c r="L3" s="86"/>
      <c r="M3" s="86"/>
    </row>
    <row r="4" spans="1:17" ht="38.25" customHeight="1" x14ac:dyDescent="0.2">
      <c r="A4" s="394" t="s">
        <v>233</v>
      </c>
      <c r="B4" s="402" t="s">
        <v>0</v>
      </c>
      <c r="C4" s="405" t="s">
        <v>301</v>
      </c>
      <c r="D4" s="405"/>
      <c r="E4" s="405" t="s">
        <v>303</v>
      </c>
      <c r="F4" s="405"/>
      <c r="G4" s="405" t="s">
        <v>305</v>
      </c>
      <c r="H4" s="405"/>
      <c r="I4" s="405" t="s">
        <v>306</v>
      </c>
      <c r="J4" s="405"/>
      <c r="K4" s="400" t="s">
        <v>470</v>
      </c>
      <c r="L4" s="401"/>
      <c r="M4" s="87"/>
    </row>
    <row r="5" spans="1:17" ht="15" customHeight="1" x14ac:dyDescent="0.2">
      <c r="A5" s="395"/>
      <c r="B5" s="403"/>
      <c r="C5" s="276" t="s">
        <v>54</v>
      </c>
      <c r="D5" s="277" t="s">
        <v>55</v>
      </c>
      <c r="E5" s="276" t="s">
        <v>54</v>
      </c>
      <c r="F5" s="277" t="s">
        <v>55</v>
      </c>
      <c r="G5" s="276" t="s">
        <v>54</v>
      </c>
      <c r="H5" s="277" t="s">
        <v>55</v>
      </c>
      <c r="I5" s="276" t="s">
        <v>54</v>
      </c>
      <c r="J5" s="277" t="s">
        <v>55</v>
      </c>
      <c r="K5" s="406" t="s">
        <v>54</v>
      </c>
      <c r="L5" s="408" t="s">
        <v>55</v>
      </c>
      <c r="M5" s="88"/>
      <c r="Q5" s="80"/>
    </row>
    <row r="6" spans="1:17" ht="15" customHeight="1" x14ac:dyDescent="0.2">
      <c r="A6" s="396"/>
      <c r="B6" s="404"/>
      <c r="C6" s="279">
        <v>42094</v>
      </c>
      <c r="D6" s="280">
        <v>42094</v>
      </c>
      <c r="E6" s="279">
        <v>42185</v>
      </c>
      <c r="F6" s="280">
        <v>42185</v>
      </c>
      <c r="G6" s="279">
        <v>42277</v>
      </c>
      <c r="H6" s="280">
        <v>42277</v>
      </c>
      <c r="I6" s="279">
        <v>42369</v>
      </c>
      <c r="J6" s="280">
        <v>42369</v>
      </c>
      <c r="K6" s="407"/>
      <c r="L6" s="409"/>
      <c r="M6" s="88"/>
    </row>
    <row r="7" spans="1:17" x14ac:dyDescent="0.2">
      <c r="A7" s="281">
        <v>1</v>
      </c>
      <c r="B7" s="282" t="s">
        <v>1</v>
      </c>
      <c r="C7" s="283">
        <v>35500</v>
      </c>
      <c r="D7" s="284">
        <v>3106</v>
      </c>
      <c r="E7" s="283">
        <v>36572</v>
      </c>
      <c r="F7" s="284">
        <v>3196</v>
      </c>
      <c r="G7" s="283">
        <v>37774</v>
      </c>
      <c r="H7" s="284">
        <v>3301</v>
      </c>
      <c r="I7" s="283">
        <v>38878</v>
      </c>
      <c r="J7" s="284">
        <v>3410</v>
      </c>
      <c r="K7" s="283">
        <f>$I7-'[1]Año 2014'!$I7</f>
        <v>4479</v>
      </c>
      <c r="L7" s="285">
        <f>$J7-'[1]Año 2014'!$J7</f>
        <v>383</v>
      </c>
      <c r="M7" s="89"/>
      <c r="O7" s="20"/>
      <c r="P7" s="20"/>
    </row>
    <row r="8" spans="1:17" x14ac:dyDescent="0.2">
      <c r="A8" s="281">
        <v>2</v>
      </c>
      <c r="B8" s="282" t="s">
        <v>2</v>
      </c>
      <c r="C8" s="283">
        <v>68047</v>
      </c>
      <c r="D8" s="284">
        <v>3525</v>
      </c>
      <c r="E8" s="283">
        <v>69455</v>
      </c>
      <c r="F8" s="284">
        <v>3633</v>
      </c>
      <c r="G8" s="283">
        <v>70973</v>
      </c>
      <c r="H8" s="284">
        <v>3740</v>
      </c>
      <c r="I8" s="283">
        <v>72489</v>
      </c>
      <c r="J8" s="284">
        <v>3839</v>
      </c>
      <c r="K8" s="283">
        <f>$I8-'[1]Año 2014'!$I8</f>
        <v>6035</v>
      </c>
      <c r="L8" s="285">
        <f>$J8-'[1]Año 2014'!$J8</f>
        <v>386</v>
      </c>
      <c r="M8" s="89"/>
      <c r="O8" s="20"/>
      <c r="P8" s="20"/>
    </row>
    <row r="9" spans="1:17" x14ac:dyDescent="0.2">
      <c r="A9" s="281">
        <v>3</v>
      </c>
      <c r="B9" s="282" t="s">
        <v>3</v>
      </c>
      <c r="C9" s="283">
        <v>2379733</v>
      </c>
      <c r="D9" s="284">
        <v>13189</v>
      </c>
      <c r="E9" s="283">
        <v>2553614</v>
      </c>
      <c r="F9" s="284">
        <v>13598</v>
      </c>
      <c r="G9" s="283">
        <v>2717057</v>
      </c>
      <c r="H9" s="284">
        <v>14001</v>
      </c>
      <c r="I9" s="283">
        <v>2877336</v>
      </c>
      <c r="J9" s="284">
        <v>14377</v>
      </c>
      <c r="K9" s="283">
        <f>$I9-'[1]Año 2014'!$I9</f>
        <v>663393</v>
      </c>
      <c r="L9" s="285">
        <f>$J9-'[1]Año 2014'!$J9</f>
        <v>1526</v>
      </c>
      <c r="M9" s="89"/>
      <c r="O9" s="20"/>
      <c r="P9" s="20"/>
    </row>
    <row r="10" spans="1:17" x14ac:dyDescent="0.2">
      <c r="A10" s="281">
        <v>4</v>
      </c>
      <c r="B10" s="282" t="s">
        <v>4</v>
      </c>
      <c r="C10" s="283">
        <v>140770</v>
      </c>
      <c r="D10" s="284">
        <v>8008</v>
      </c>
      <c r="E10" s="283">
        <v>144877</v>
      </c>
      <c r="F10" s="284">
        <v>8320</v>
      </c>
      <c r="G10" s="283">
        <v>149073</v>
      </c>
      <c r="H10" s="284">
        <v>8674</v>
      </c>
      <c r="I10" s="283">
        <v>153247</v>
      </c>
      <c r="J10" s="284">
        <v>9016</v>
      </c>
      <c r="K10" s="283">
        <f>$I10-'[1]Año 2014'!$I10</f>
        <v>17260</v>
      </c>
      <c r="L10" s="285">
        <f>$J10-'[1]Año 2014'!$J10</f>
        <v>1275</v>
      </c>
      <c r="M10" s="89"/>
    </row>
    <row r="11" spans="1:17" x14ac:dyDescent="0.2">
      <c r="A11" s="281">
        <v>5</v>
      </c>
      <c r="B11" s="282" t="s">
        <v>5</v>
      </c>
      <c r="C11" s="283">
        <v>776433</v>
      </c>
      <c r="D11" s="284">
        <v>9662</v>
      </c>
      <c r="E11" s="283">
        <v>799380</v>
      </c>
      <c r="F11" s="284">
        <v>9986</v>
      </c>
      <c r="G11" s="283">
        <v>824295</v>
      </c>
      <c r="H11" s="284">
        <v>10295</v>
      </c>
      <c r="I11" s="283">
        <v>847129</v>
      </c>
      <c r="J11" s="284">
        <v>10650</v>
      </c>
      <c r="K11" s="283">
        <f>$I11-'[1]Año 2014'!$I11</f>
        <v>95838</v>
      </c>
      <c r="L11" s="285">
        <f>$J11-'[1]Año 2014'!$J11</f>
        <v>1253</v>
      </c>
      <c r="M11" s="89"/>
    </row>
    <row r="12" spans="1:17" x14ac:dyDescent="0.2">
      <c r="A12" s="281">
        <v>6</v>
      </c>
      <c r="B12" s="282" t="s">
        <v>6</v>
      </c>
      <c r="C12" s="283">
        <v>9559</v>
      </c>
      <c r="D12" s="284">
        <v>6418</v>
      </c>
      <c r="E12" s="283">
        <v>9792</v>
      </c>
      <c r="F12" s="284">
        <v>6515</v>
      </c>
      <c r="G12" s="283">
        <v>10069</v>
      </c>
      <c r="H12" s="284">
        <v>6636</v>
      </c>
      <c r="I12" s="283">
        <v>10301</v>
      </c>
      <c r="J12" s="284">
        <v>6719</v>
      </c>
      <c r="K12" s="283">
        <f>$I12-'[1]Año 2014'!$I12</f>
        <v>964</v>
      </c>
      <c r="L12" s="285">
        <f>$J12-'[1]Año 2014'!$J12</f>
        <v>387</v>
      </c>
      <c r="M12" s="89"/>
    </row>
    <row r="13" spans="1:17" x14ac:dyDescent="0.2">
      <c r="A13" s="281">
        <v>7</v>
      </c>
      <c r="B13" s="282" t="s">
        <v>7</v>
      </c>
      <c r="C13" s="283">
        <v>1077533</v>
      </c>
      <c r="D13" s="284">
        <v>96660</v>
      </c>
      <c r="E13" s="283">
        <v>1103814</v>
      </c>
      <c r="F13" s="284">
        <v>99132</v>
      </c>
      <c r="G13" s="283">
        <v>1130967</v>
      </c>
      <c r="H13" s="284">
        <v>101675</v>
      </c>
      <c r="I13" s="283">
        <v>1156835</v>
      </c>
      <c r="J13" s="284">
        <v>103962</v>
      </c>
      <c r="K13" s="283">
        <f>$I13-'[1]Año 2014'!$I13</f>
        <v>107927</v>
      </c>
      <c r="L13" s="285">
        <f>$J13-'[1]Año 2014'!$J13</f>
        <v>9632</v>
      </c>
      <c r="M13" s="89"/>
    </row>
    <row r="14" spans="1:17" x14ac:dyDescent="0.2">
      <c r="A14" s="281">
        <v>8</v>
      </c>
      <c r="B14" s="282" t="s">
        <v>8</v>
      </c>
      <c r="C14" s="283">
        <v>100556</v>
      </c>
      <c r="D14" s="284">
        <v>22275</v>
      </c>
      <c r="E14" s="283">
        <v>103513</v>
      </c>
      <c r="F14" s="284">
        <v>22997</v>
      </c>
      <c r="G14" s="283">
        <v>106751</v>
      </c>
      <c r="H14" s="284">
        <v>23692</v>
      </c>
      <c r="I14" s="283">
        <v>110238</v>
      </c>
      <c r="J14" s="284">
        <v>24500</v>
      </c>
      <c r="K14" s="283">
        <f>$I14-'[1]Año 2014'!$I14</f>
        <v>12789</v>
      </c>
      <c r="L14" s="285">
        <f>$J14-'[1]Año 2014'!$J14</f>
        <v>2825</v>
      </c>
      <c r="M14" s="89"/>
    </row>
    <row r="15" spans="1:17" x14ac:dyDescent="0.2">
      <c r="A15" s="281">
        <v>9</v>
      </c>
      <c r="B15" s="282" t="s">
        <v>9</v>
      </c>
      <c r="C15" s="283">
        <v>8071</v>
      </c>
      <c r="D15" s="284">
        <v>310</v>
      </c>
      <c r="E15" s="283">
        <v>8240</v>
      </c>
      <c r="F15" s="284">
        <v>324</v>
      </c>
      <c r="G15" s="283">
        <v>8421</v>
      </c>
      <c r="H15" s="284">
        <v>331</v>
      </c>
      <c r="I15" s="283">
        <v>8609</v>
      </c>
      <c r="J15" s="284">
        <v>336</v>
      </c>
      <c r="K15" s="283">
        <f>$I15-'[1]Año 2014'!$I15</f>
        <v>770</v>
      </c>
      <c r="L15" s="285">
        <f>$J15-'[1]Año 2014'!$J15</f>
        <v>36</v>
      </c>
      <c r="M15" s="89"/>
    </row>
    <row r="16" spans="1:17" x14ac:dyDescent="0.2">
      <c r="A16" s="281">
        <v>10</v>
      </c>
      <c r="B16" s="282" t="s">
        <v>10</v>
      </c>
      <c r="C16" s="283">
        <v>6028</v>
      </c>
      <c r="D16" s="284">
        <v>1478</v>
      </c>
      <c r="E16" s="283">
        <v>6246</v>
      </c>
      <c r="F16" s="284">
        <v>1498</v>
      </c>
      <c r="G16" s="283">
        <v>6443</v>
      </c>
      <c r="H16" s="284">
        <v>1515</v>
      </c>
      <c r="I16" s="283">
        <v>6640</v>
      </c>
      <c r="J16" s="284">
        <v>1556</v>
      </c>
      <c r="K16" s="283">
        <f>$I16-'[1]Año 2014'!$I16</f>
        <v>791</v>
      </c>
      <c r="L16" s="285">
        <f>$J16-'[1]Año 2014'!$J16</f>
        <v>111</v>
      </c>
      <c r="M16" s="89"/>
    </row>
    <row r="17" spans="1:15" x14ac:dyDescent="0.2">
      <c r="A17" s="281">
        <v>11</v>
      </c>
      <c r="B17" s="282" t="s">
        <v>11</v>
      </c>
      <c r="C17" s="283">
        <v>538159</v>
      </c>
      <c r="D17" s="284">
        <v>18887</v>
      </c>
      <c r="E17" s="283">
        <v>552487</v>
      </c>
      <c r="F17" s="284">
        <v>19420</v>
      </c>
      <c r="G17" s="283">
        <v>567061</v>
      </c>
      <c r="H17" s="284">
        <v>19952</v>
      </c>
      <c r="I17" s="283">
        <v>583203</v>
      </c>
      <c r="J17" s="284">
        <v>20473</v>
      </c>
      <c r="K17" s="283">
        <f>$I17-'[1]Año 2014'!$I17</f>
        <v>61483</v>
      </c>
      <c r="L17" s="285">
        <f>$J17-'[1]Año 2014'!$J17</f>
        <v>2045</v>
      </c>
      <c r="M17" s="89"/>
    </row>
    <row r="18" spans="1:15" ht="15" x14ac:dyDescent="0.2">
      <c r="A18" s="281">
        <v>12</v>
      </c>
      <c r="B18" s="282" t="s">
        <v>12</v>
      </c>
      <c r="C18" s="283">
        <v>21603</v>
      </c>
      <c r="D18" s="284">
        <v>1594</v>
      </c>
      <c r="E18" s="283">
        <v>22250</v>
      </c>
      <c r="F18" s="284">
        <v>1654</v>
      </c>
      <c r="G18" s="283">
        <v>22971</v>
      </c>
      <c r="H18" s="284">
        <v>1709</v>
      </c>
      <c r="I18" s="283">
        <v>23655</v>
      </c>
      <c r="J18" s="284">
        <v>1765</v>
      </c>
      <c r="K18" s="283">
        <f>$I18-'[1]Año 2014'!$I18</f>
        <v>2764</v>
      </c>
      <c r="L18" s="285">
        <f>$J18-'[1]Año 2014'!$J18</f>
        <v>221</v>
      </c>
      <c r="M18" s="89"/>
      <c r="O18" s="256"/>
    </row>
    <row r="19" spans="1:15" x14ac:dyDescent="0.2">
      <c r="A19" s="281">
        <v>13</v>
      </c>
      <c r="B19" s="282" t="s">
        <v>13</v>
      </c>
      <c r="C19" s="283">
        <v>3729</v>
      </c>
      <c r="D19" s="284">
        <v>430</v>
      </c>
      <c r="E19" s="283">
        <v>3816</v>
      </c>
      <c r="F19" s="284">
        <v>455</v>
      </c>
      <c r="G19" s="283">
        <v>3910</v>
      </c>
      <c r="H19" s="284">
        <v>478</v>
      </c>
      <c r="I19" s="283">
        <v>3999</v>
      </c>
      <c r="J19" s="284">
        <v>501</v>
      </c>
      <c r="K19" s="283">
        <f>$I19-'[1]Año 2014'!$I19</f>
        <v>368</v>
      </c>
      <c r="L19" s="285">
        <f>$J19-'[1]Año 2014'!$J19</f>
        <v>87</v>
      </c>
      <c r="M19" s="89"/>
    </row>
    <row r="20" spans="1:15" x14ac:dyDescent="0.2">
      <c r="A20" s="281">
        <v>14</v>
      </c>
      <c r="B20" s="282" t="s">
        <v>14</v>
      </c>
      <c r="C20" s="283">
        <v>10546</v>
      </c>
      <c r="D20" s="284">
        <v>1187</v>
      </c>
      <c r="E20" s="283">
        <v>10829</v>
      </c>
      <c r="F20" s="284">
        <v>1234</v>
      </c>
      <c r="G20" s="283">
        <v>11108</v>
      </c>
      <c r="H20" s="284">
        <v>1270</v>
      </c>
      <c r="I20" s="283">
        <v>11405</v>
      </c>
      <c r="J20" s="284">
        <v>1305</v>
      </c>
      <c r="K20" s="283">
        <f>$I20-'[1]Año 2014'!$I20</f>
        <v>1124</v>
      </c>
      <c r="L20" s="285">
        <f>$J20-'[1]Año 2014'!$J20</f>
        <v>148</v>
      </c>
      <c r="M20" s="89"/>
    </row>
    <row r="21" spans="1:15" x14ac:dyDescent="0.2">
      <c r="A21" s="281">
        <v>15</v>
      </c>
      <c r="B21" s="282" t="s">
        <v>15</v>
      </c>
      <c r="C21" s="283">
        <v>25247</v>
      </c>
      <c r="D21" s="284">
        <v>2396</v>
      </c>
      <c r="E21" s="283">
        <v>25805</v>
      </c>
      <c r="F21" s="284">
        <v>2473</v>
      </c>
      <c r="G21" s="283">
        <v>26501</v>
      </c>
      <c r="H21" s="284">
        <v>2553</v>
      </c>
      <c r="I21" s="283">
        <v>27132</v>
      </c>
      <c r="J21" s="284">
        <v>2653</v>
      </c>
      <c r="K21" s="283">
        <f>$I21-'[1]Año 2014'!$I21</f>
        <v>2550</v>
      </c>
      <c r="L21" s="285">
        <f>$J21-'[1]Año 2014'!$J21</f>
        <v>323</v>
      </c>
      <c r="M21" s="89"/>
    </row>
    <row r="22" spans="1:15" x14ac:dyDescent="0.2">
      <c r="A22" s="281">
        <v>16</v>
      </c>
      <c r="B22" s="282" t="s">
        <v>16</v>
      </c>
      <c r="C22" s="283">
        <v>15578</v>
      </c>
      <c r="D22" s="284">
        <v>2575</v>
      </c>
      <c r="E22" s="283">
        <v>15918</v>
      </c>
      <c r="F22" s="284">
        <v>2649</v>
      </c>
      <c r="G22" s="283">
        <v>16233</v>
      </c>
      <c r="H22" s="284">
        <v>2727</v>
      </c>
      <c r="I22" s="283">
        <v>16520</v>
      </c>
      <c r="J22" s="284">
        <v>2805</v>
      </c>
      <c r="K22" s="283">
        <f>$I22-'[1]Año 2014'!$I22</f>
        <v>1283</v>
      </c>
      <c r="L22" s="285">
        <f>$J22-'[1]Año 2014'!$J22</f>
        <v>295</v>
      </c>
      <c r="M22" s="89"/>
    </row>
    <row r="23" spans="1:15" x14ac:dyDescent="0.2">
      <c r="A23" s="281">
        <v>17</v>
      </c>
      <c r="B23" s="282" t="s">
        <v>17</v>
      </c>
      <c r="C23" s="283">
        <v>16256</v>
      </c>
      <c r="D23" s="284">
        <v>2801</v>
      </c>
      <c r="E23" s="283">
        <v>16751</v>
      </c>
      <c r="F23" s="284">
        <v>2900</v>
      </c>
      <c r="G23" s="283">
        <v>17283</v>
      </c>
      <c r="H23" s="284">
        <v>2988</v>
      </c>
      <c r="I23" s="283">
        <v>17803</v>
      </c>
      <c r="J23" s="284">
        <v>3058</v>
      </c>
      <c r="K23" s="283">
        <f>$I23-'[1]Año 2014'!$I23</f>
        <v>2094</v>
      </c>
      <c r="L23" s="285">
        <f>$J23-'[1]Año 2014'!$J23</f>
        <v>343</v>
      </c>
      <c r="M23" s="89"/>
    </row>
    <row r="24" spans="1:15" s="76" customFormat="1" x14ac:dyDescent="0.2">
      <c r="A24" s="281">
        <v>18</v>
      </c>
      <c r="B24" s="282" t="s">
        <v>432</v>
      </c>
      <c r="C24" s="283">
        <v>80708</v>
      </c>
      <c r="D24" s="284">
        <v>6684</v>
      </c>
      <c r="E24" s="283">
        <v>91860</v>
      </c>
      <c r="F24" s="284">
        <v>6976</v>
      </c>
      <c r="G24" s="283">
        <v>103946</v>
      </c>
      <c r="H24" s="284">
        <v>7314</v>
      </c>
      <c r="I24" s="283">
        <v>117100</v>
      </c>
      <c r="J24" s="284">
        <v>7635</v>
      </c>
      <c r="K24" s="283">
        <f>$I24-'[1]Año 2014'!$I24</f>
        <v>48160</v>
      </c>
      <c r="L24" s="285">
        <f>$J24-'[1]Año 2014'!$J24</f>
        <v>1228</v>
      </c>
      <c r="M24" s="91"/>
    </row>
    <row r="25" spans="1:15" x14ac:dyDescent="0.2">
      <c r="A25" s="281">
        <v>19</v>
      </c>
      <c r="B25" s="282" t="s">
        <v>19</v>
      </c>
      <c r="C25" s="283">
        <v>3028809</v>
      </c>
      <c r="D25" s="284">
        <v>101332</v>
      </c>
      <c r="E25" s="283">
        <v>3109364</v>
      </c>
      <c r="F25" s="284">
        <v>105872</v>
      </c>
      <c r="G25" s="283">
        <v>3206237</v>
      </c>
      <c r="H25" s="284">
        <v>112628</v>
      </c>
      <c r="I25" s="283">
        <v>3266798</v>
      </c>
      <c r="J25" s="284">
        <v>117576</v>
      </c>
      <c r="K25" s="283">
        <f>$I25-'[1]Año 2014'!$I25</f>
        <v>272478</v>
      </c>
      <c r="L25" s="285">
        <f>$J25-'[1]Año 2014'!$J25</f>
        <v>17376</v>
      </c>
      <c r="M25" s="89"/>
    </row>
    <row r="26" spans="1:15" x14ac:dyDescent="0.2">
      <c r="A26" s="281">
        <v>20</v>
      </c>
      <c r="B26" s="282" t="s">
        <v>20</v>
      </c>
      <c r="C26" s="283">
        <v>231497</v>
      </c>
      <c r="D26" s="284">
        <v>895</v>
      </c>
      <c r="E26" s="283">
        <v>238429</v>
      </c>
      <c r="F26" s="284">
        <v>922</v>
      </c>
      <c r="G26" s="283">
        <v>248959</v>
      </c>
      <c r="H26" s="284">
        <v>975</v>
      </c>
      <c r="I26" s="283">
        <v>255987</v>
      </c>
      <c r="J26" s="284">
        <v>1007</v>
      </c>
      <c r="K26" s="283">
        <f>$I26-'[1]Año 2014'!$I26</f>
        <v>29463</v>
      </c>
      <c r="L26" s="285">
        <f>$J26-'[1]Año 2014'!$J26</f>
        <v>141</v>
      </c>
      <c r="M26" s="89"/>
    </row>
    <row r="27" spans="1:15" x14ac:dyDescent="0.2">
      <c r="A27" s="281">
        <v>21</v>
      </c>
      <c r="B27" s="282" t="s">
        <v>21</v>
      </c>
      <c r="C27" s="283">
        <v>2565077</v>
      </c>
      <c r="D27" s="284">
        <v>202624</v>
      </c>
      <c r="E27" s="283">
        <v>2602352</v>
      </c>
      <c r="F27" s="284">
        <v>207744</v>
      </c>
      <c r="G27" s="283">
        <v>2644094</v>
      </c>
      <c r="H27" s="284">
        <v>213017</v>
      </c>
      <c r="I27" s="283">
        <v>2680931</v>
      </c>
      <c r="J27" s="284">
        <v>217649</v>
      </c>
      <c r="K27" s="283">
        <f>$I27-'[1]Año 2014'!$I27</f>
        <v>150249</v>
      </c>
      <c r="L27" s="285">
        <f>$J27-'[1]Año 2014'!$J27</f>
        <v>18965</v>
      </c>
      <c r="M27" s="89"/>
    </row>
    <row r="28" spans="1:15" x14ac:dyDescent="0.2">
      <c r="A28" s="281">
        <v>22</v>
      </c>
      <c r="B28" s="282" t="s">
        <v>22</v>
      </c>
      <c r="C28" s="283">
        <v>10326</v>
      </c>
      <c r="D28" s="284">
        <v>2025</v>
      </c>
      <c r="E28" s="283">
        <v>10990</v>
      </c>
      <c r="F28" s="284">
        <v>2091</v>
      </c>
      <c r="G28" s="283">
        <v>11636</v>
      </c>
      <c r="H28" s="284">
        <v>2164</v>
      </c>
      <c r="I28" s="283">
        <v>12285</v>
      </c>
      <c r="J28" s="284">
        <v>2256</v>
      </c>
      <c r="K28" s="283">
        <f>$I28-'[1]Año 2014'!$I28</f>
        <v>2603</v>
      </c>
      <c r="L28" s="285">
        <f>$J28-'[1]Año 2014'!$J28</f>
        <v>298</v>
      </c>
      <c r="M28" s="89"/>
    </row>
    <row r="29" spans="1:15" x14ac:dyDescent="0.2">
      <c r="A29" s="281">
        <v>23</v>
      </c>
      <c r="B29" s="282" t="s">
        <v>23</v>
      </c>
      <c r="C29" s="283">
        <v>878526</v>
      </c>
      <c r="D29" s="284">
        <v>121650</v>
      </c>
      <c r="E29" s="283">
        <v>912228</v>
      </c>
      <c r="F29" s="284">
        <v>125887</v>
      </c>
      <c r="G29" s="283">
        <v>942195</v>
      </c>
      <c r="H29" s="284">
        <v>130216</v>
      </c>
      <c r="I29" s="283">
        <v>969024</v>
      </c>
      <c r="J29" s="284">
        <v>134024</v>
      </c>
      <c r="K29" s="283">
        <f>$I29-'[1]Año 2014'!$I29</f>
        <v>117166</v>
      </c>
      <c r="L29" s="285">
        <f>$J29-'[1]Año 2014'!$J29</f>
        <v>16705</v>
      </c>
      <c r="M29" s="89"/>
    </row>
    <row r="30" spans="1:15" x14ac:dyDescent="0.2">
      <c r="A30" s="281">
        <v>24</v>
      </c>
      <c r="B30" s="282" t="s">
        <v>433</v>
      </c>
      <c r="C30" s="283">
        <v>193232</v>
      </c>
      <c r="D30" s="284">
        <v>5538</v>
      </c>
      <c r="E30" s="283">
        <v>197691</v>
      </c>
      <c r="F30" s="284">
        <v>5706</v>
      </c>
      <c r="G30" s="283">
        <v>201972</v>
      </c>
      <c r="H30" s="284">
        <v>5876</v>
      </c>
      <c r="I30" s="283">
        <v>205959</v>
      </c>
      <c r="J30" s="284">
        <v>6052</v>
      </c>
      <c r="K30" s="283">
        <f>$I30-'[1]Año 2014'!$I30</f>
        <v>17084</v>
      </c>
      <c r="L30" s="285">
        <f>$J30-'[1]Año 2014'!$J30</f>
        <v>627</v>
      </c>
      <c r="M30" s="90"/>
    </row>
    <row r="31" spans="1:15" x14ac:dyDescent="0.2">
      <c r="A31" s="281">
        <v>25</v>
      </c>
      <c r="B31" s="282" t="s">
        <v>25</v>
      </c>
      <c r="C31" s="283">
        <v>47103</v>
      </c>
      <c r="D31" s="284">
        <v>5035</v>
      </c>
      <c r="E31" s="283">
        <v>48522</v>
      </c>
      <c r="F31" s="284">
        <v>5210</v>
      </c>
      <c r="G31" s="283">
        <v>50076</v>
      </c>
      <c r="H31" s="284">
        <v>5351</v>
      </c>
      <c r="I31" s="283">
        <v>51672</v>
      </c>
      <c r="J31" s="284">
        <v>5502</v>
      </c>
      <c r="K31" s="283">
        <f>$I31-'[1]Año 2014'!$I31</f>
        <v>6304</v>
      </c>
      <c r="L31" s="285">
        <f>$J31-'[1]Año 2014'!$J31</f>
        <v>565</v>
      </c>
      <c r="M31" s="89"/>
    </row>
    <row r="32" spans="1:15" x14ac:dyDescent="0.2">
      <c r="A32" s="281">
        <v>26</v>
      </c>
      <c r="B32" s="282" t="s">
        <v>150</v>
      </c>
      <c r="C32" s="283">
        <v>178297</v>
      </c>
      <c r="D32" s="284">
        <v>14220</v>
      </c>
      <c r="E32" s="283">
        <v>183504</v>
      </c>
      <c r="F32" s="284">
        <v>14801</v>
      </c>
      <c r="G32" s="283">
        <v>189468</v>
      </c>
      <c r="H32" s="284">
        <v>15389</v>
      </c>
      <c r="I32" s="283">
        <v>194733</v>
      </c>
      <c r="J32" s="284">
        <v>15968</v>
      </c>
      <c r="K32" s="283">
        <f>$I32-'[1]Año 2014'!$I32</f>
        <v>22067</v>
      </c>
      <c r="L32" s="285">
        <f>$J32-'[1]Año 2014'!$J32</f>
        <v>2286</v>
      </c>
      <c r="M32" s="91"/>
    </row>
    <row r="33" spans="1:13" x14ac:dyDescent="0.2">
      <c r="A33" s="281">
        <v>27</v>
      </c>
      <c r="B33" s="282" t="s">
        <v>27</v>
      </c>
      <c r="C33" s="283">
        <v>120387</v>
      </c>
      <c r="D33" s="284">
        <v>1224</v>
      </c>
      <c r="E33" s="283">
        <v>123718</v>
      </c>
      <c r="F33" s="284">
        <v>1266</v>
      </c>
      <c r="G33" s="283">
        <v>126940</v>
      </c>
      <c r="H33" s="284">
        <v>1306</v>
      </c>
      <c r="I33" s="283">
        <v>130192</v>
      </c>
      <c r="J33" s="284">
        <v>1343</v>
      </c>
      <c r="K33" s="283">
        <f>$I33-'[1]Año 2014'!$I33</f>
        <v>14021</v>
      </c>
      <c r="L33" s="285">
        <f>$J33-'[1]Año 2014'!$J33</f>
        <v>159</v>
      </c>
      <c r="M33" s="89"/>
    </row>
    <row r="34" spans="1:13" x14ac:dyDescent="0.2">
      <c r="A34" s="281">
        <v>28</v>
      </c>
      <c r="B34" s="282" t="s">
        <v>28</v>
      </c>
      <c r="C34" s="283">
        <v>33598</v>
      </c>
      <c r="D34" s="284">
        <v>4730</v>
      </c>
      <c r="E34" s="283">
        <v>34571</v>
      </c>
      <c r="F34" s="284">
        <v>4875</v>
      </c>
      <c r="G34" s="283">
        <v>35588</v>
      </c>
      <c r="H34" s="284">
        <v>5035</v>
      </c>
      <c r="I34" s="283">
        <v>36623</v>
      </c>
      <c r="J34" s="284">
        <v>5180</v>
      </c>
      <c r="K34" s="283">
        <f>$I34-'[1]Año 2014'!$I34</f>
        <v>4018</v>
      </c>
      <c r="L34" s="285">
        <f>$J34-'[1]Año 2014'!$J34</f>
        <v>571</v>
      </c>
      <c r="M34" s="89"/>
    </row>
    <row r="35" spans="1:13" x14ac:dyDescent="0.2">
      <c r="A35" s="281">
        <v>29</v>
      </c>
      <c r="B35" s="282" t="s">
        <v>29</v>
      </c>
      <c r="C35" s="283">
        <v>1180011</v>
      </c>
      <c r="D35" s="284">
        <v>12780</v>
      </c>
      <c r="E35" s="283">
        <v>1222051</v>
      </c>
      <c r="F35" s="284">
        <v>13520</v>
      </c>
      <c r="G35" s="283">
        <v>1266218</v>
      </c>
      <c r="H35" s="284">
        <v>14295</v>
      </c>
      <c r="I35" s="283">
        <v>1312028</v>
      </c>
      <c r="J35" s="284">
        <v>15159</v>
      </c>
      <c r="K35" s="283">
        <f>$I35-'[1]Año 2014'!$I35</f>
        <v>177907</v>
      </c>
      <c r="L35" s="285">
        <f>$J35-'[1]Año 2014'!$J35</f>
        <v>2996</v>
      </c>
      <c r="M35" s="89"/>
    </row>
    <row r="36" spans="1:13" x14ac:dyDescent="0.2">
      <c r="A36" s="281">
        <v>30</v>
      </c>
      <c r="B36" s="282" t="s">
        <v>30</v>
      </c>
      <c r="C36" s="283">
        <v>80785</v>
      </c>
      <c r="D36" s="284">
        <v>4401</v>
      </c>
      <c r="E36" s="283">
        <v>82896</v>
      </c>
      <c r="F36" s="284">
        <v>4543</v>
      </c>
      <c r="G36" s="283">
        <v>85071</v>
      </c>
      <c r="H36" s="284">
        <v>4670</v>
      </c>
      <c r="I36" s="283">
        <v>87242</v>
      </c>
      <c r="J36" s="284">
        <v>4807</v>
      </c>
      <c r="K36" s="283">
        <f>$I36-'[1]Año 2014'!$I36</f>
        <v>8796</v>
      </c>
      <c r="L36" s="285">
        <f>$J36-'[1]Año 2014'!$J36</f>
        <v>514</v>
      </c>
      <c r="M36" s="89"/>
    </row>
    <row r="37" spans="1:13" x14ac:dyDescent="0.2">
      <c r="A37" s="281">
        <v>31</v>
      </c>
      <c r="B37" s="282" t="s">
        <v>31</v>
      </c>
      <c r="C37" s="283">
        <v>237986</v>
      </c>
      <c r="D37" s="284">
        <v>4706</v>
      </c>
      <c r="E37" s="283">
        <v>245341</v>
      </c>
      <c r="F37" s="284">
        <v>4861</v>
      </c>
      <c r="G37" s="283">
        <v>252900</v>
      </c>
      <c r="H37" s="284">
        <v>5016</v>
      </c>
      <c r="I37" s="283">
        <v>260253</v>
      </c>
      <c r="J37" s="284">
        <v>5164</v>
      </c>
      <c r="K37" s="283">
        <f>$I37-'[1]Año 2014'!$I37</f>
        <v>30017</v>
      </c>
      <c r="L37" s="285">
        <f>$J37-'[1]Año 2014'!$J37</f>
        <v>582</v>
      </c>
      <c r="M37" s="89"/>
    </row>
    <row r="38" spans="1:13" x14ac:dyDescent="0.2">
      <c r="A38" s="281">
        <v>32</v>
      </c>
      <c r="B38" s="282" t="s">
        <v>32</v>
      </c>
      <c r="C38" s="283">
        <v>18268</v>
      </c>
      <c r="D38" s="284">
        <v>1576</v>
      </c>
      <c r="E38" s="283">
        <v>18889</v>
      </c>
      <c r="F38" s="284">
        <v>1627</v>
      </c>
      <c r="G38" s="283">
        <v>19419</v>
      </c>
      <c r="H38" s="284">
        <v>1684</v>
      </c>
      <c r="I38" s="283">
        <v>20045</v>
      </c>
      <c r="J38" s="284">
        <v>1748</v>
      </c>
      <c r="K38" s="283">
        <f>$I38-'[1]Año 2014'!$I38</f>
        <v>2459</v>
      </c>
      <c r="L38" s="285">
        <f>$J38-'[1]Año 2014'!$J38</f>
        <v>220</v>
      </c>
      <c r="M38" s="89"/>
    </row>
    <row r="39" spans="1:13" x14ac:dyDescent="0.2">
      <c r="A39" s="281">
        <v>33</v>
      </c>
      <c r="B39" s="282" t="s">
        <v>33</v>
      </c>
      <c r="C39" s="283">
        <v>4664</v>
      </c>
      <c r="D39" s="284">
        <v>312</v>
      </c>
      <c r="E39" s="283">
        <v>4803</v>
      </c>
      <c r="F39" s="284">
        <v>322</v>
      </c>
      <c r="G39" s="283">
        <v>4968</v>
      </c>
      <c r="H39" s="284">
        <v>325</v>
      </c>
      <c r="I39" s="283">
        <v>5120</v>
      </c>
      <c r="J39" s="284">
        <v>336</v>
      </c>
      <c r="K39" s="283">
        <f>$I39-'[1]Año 2014'!$I39</f>
        <v>613</v>
      </c>
      <c r="L39" s="285">
        <f>$J39-'[1]Año 2014'!$J39</f>
        <v>33</v>
      </c>
      <c r="M39" s="89"/>
    </row>
    <row r="40" spans="1:13" x14ac:dyDescent="0.2">
      <c r="A40" s="281">
        <v>34</v>
      </c>
      <c r="B40" s="282" t="s">
        <v>34</v>
      </c>
      <c r="C40" s="283">
        <v>983776</v>
      </c>
      <c r="D40" s="284">
        <v>193617</v>
      </c>
      <c r="E40" s="283">
        <v>998614</v>
      </c>
      <c r="F40" s="284">
        <v>199275</v>
      </c>
      <c r="G40" s="283">
        <v>1012831</v>
      </c>
      <c r="H40" s="284">
        <v>205068</v>
      </c>
      <c r="I40" s="283">
        <v>1026754</v>
      </c>
      <c r="J40" s="284">
        <v>210516</v>
      </c>
      <c r="K40" s="283">
        <f>$I40-'[1]Año 2014'!$I40</f>
        <v>59686</v>
      </c>
      <c r="L40" s="285">
        <f>$J40-'[1]Año 2014'!$J40</f>
        <v>20980</v>
      </c>
      <c r="M40" s="89"/>
    </row>
    <row r="41" spans="1:13" ht="14.25" customHeight="1" x14ac:dyDescent="0.2">
      <c r="A41" s="281">
        <v>35</v>
      </c>
      <c r="B41" s="282" t="s">
        <v>35</v>
      </c>
      <c r="C41" s="283">
        <v>51397</v>
      </c>
      <c r="D41" s="284">
        <v>4703</v>
      </c>
      <c r="E41" s="283">
        <v>54524</v>
      </c>
      <c r="F41" s="284">
        <v>5179</v>
      </c>
      <c r="G41" s="283">
        <v>58133</v>
      </c>
      <c r="H41" s="284">
        <v>5660</v>
      </c>
      <c r="I41" s="283">
        <v>61028</v>
      </c>
      <c r="J41" s="284">
        <v>6119</v>
      </c>
      <c r="K41" s="283">
        <f>$I41-'[1]Año 2014'!$I41</f>
        <v>12859</v>
      </c>
      <c r="L41" s="285">
        <f>$J41-'[1]Año 2014'!$J41</f>
        <v>1786</v>
      </c>
      <c r="M41" s="91"/>
    </row>
    <row r="42" spans="1:13" x14ac:dyDescent="0.2">
      <c r="A42" s="281">
        <v>36</v>
      </c>
      <c r="B42" s="282" t="s">
        <v>36</v>
      </c>
      <c r="C42" s="283">
        <v>409843</v>
      </c>
      <c r="D42" s="284">
        <v>1522</v>
      </c>
      <c r="E42" s="283">
        <v>422835</v>
      </c>
      <c r="F42" s="284">
        <v>1592</v>
      </c>
      <c r="G42" s="283">
        <v>436433</v>
      </c>
      <c r="H42" s="284">
        <v>1664</v>
      </c>
      <c r="I42" s="283">
        <v>450628</v>
      </c>
      <c r="J42" s="284">
        <v>1743</v>
      </c>
      <c r="K42" s="283">
        <f>$I42-'[1]Año 2014'!$I42</f>
        <v>56146</v>
      </c>
      <c r="L42" s="285">
        <f>$J42-'[1]Año 2014'!$J42</f>
        <v>299</v>
      </c>
      <c r="M42" s="89"/>
    </row>
    <row r="43" spans="1:13" ht="12.75" customHeight="1" x14ac:dyDescent="0.2">
      <c r="A43" s="281">
        <v>37</v>
      </c>
      <c r="B43" s="282" t="s">
        <v>37</v>
      </c>
      <c r="C43" s="283">
        <v>178227</v>
      </c>
      <c r="D43" s="284">
        <v>7320</v>
      </c>
      <c r="E43" s="283">
        <v>184959</v>
      </c>
      <c r="F43" s="284">
        <v>7580</v>
      </c>
      <c r="G43" s="283">
        <v>192157</v>
      </c>
      <c r="H43" s="284">
        <v>7860</v>
      </c>
      <c r="I43" s="283">
        <v>198626</v>
      </c>
      <c r="J43" s="284">
        <v>8122</v>
      </c>
      <c r="K43" s="283">
        <f>$I43-'[1]Año 2014'!$I43</f>
        <v>28112</v>
      </c>
      <c r="L43" s="285">
        <f>$J43-'[1]Año 2014'!$J43</f>
        <v>1040</v>
      </c>
      <c r="M43" s="91"/>
    </row>
    <row r="44" spans="1:13" s="76" customFormat="1" x14ac:dyDescent="0.2">
      <c r="A44" s="281">
        <v>38</v>
      </c>
      <c r="B44" s="282" t="s">
        <v>38</v>
      </c>
      <c r="C44" s="283">
        <v>190144</v>
      </c>
      <c r="D44" s="284">
        <v>7155</v>
      </c>
      <c r="E44" s="283">
        <v>194607</v>
      </c>
      <c r="F44" s="284">
        <v>7437</v>
      </c>
      <c r="G44" s="283">
        <v>199898</v>
      </c>
      <c r="H44" s="284">
        <v>7738</v>
      </c>
      <c r="I44" s="283">
        <v>204769</v>
      </c>
      <c r="J44" s="284">
        <v>8016</v>
      </c>
      <c r="K44" s="283">
        <f>$I44-'[1]Año 2014'!$I44</f>
        <v>18720</v>
      </c>
      <c r="L44" s="285">
        <f>$J44-'[1]Año 2014'!$J44</f>
        <v>1034</v>
      </c>
      <c r="M44" s="91"/>
    </row>
    <row r="45" spans="1:13" x14ac:dyDescent="0.2">
      <c r="A45" s="281">
        <v>39</v>
      </c>
      <c r="B45" s="282" t="s">
        <v>39</v>
      </c>
      <c r="C45" s="283">
        <v>235642</v>
      </c>
      <c r="D45" s="284">
        <v>37493</v>
      </c>
      <c r="E45" s="283">
        <v>243397</v>
      </c>
      <c r="F45" s="284">
        <v>39957</v>
      </c>
      <c r="G45" s="283">
        <v>252706</v>
      </c>
      <c r="H45" s="284">
        <v>42224</v>
      </c>
      <c r="I45" s="283">
        <v>260856</v>
      </c>
      <c r="J45" s="284">
        <v>44336</v>
      </c>
      <c r="K45" s="283">
        <f>$I45-'[1]Año 2014'!$I45</f>
        <v>30525</v>
      </c>
      <c r="L45" s="285">
        <f>$J45-'[1]Año 2014'!$J45</f>
        <v>8025</v>
      </c>
      <c r="M45" s="89"/>
    </row>
    <row r="46" spans="1:13" x14ac:dyDescent="0.2">
      <c r="A46" s="281">
        <v>40</v>
      </c>
      <c r="B46" s="282" t="s">
        <v>40</v>
      </c>
      <c r="C46" s="283">
        <v>22931</v>
      </c>
      <c r="D46" s="284">
        <v>2473</v>
      </c>
      <c r="E46" s="283">
        <v>23517</v>
      </c>
      <c r="F46" s="284">
        <v>2558</v>
      </c>
      <c r="G46" s="283">
        <v>24144</v>
      </c>
      <c r="H46" s="284">
        <v>2638</v>
      </c>
      <c r="I46" s="283">
        <v>24739</v>
      </c>
      <c r="J46" s="284">
        <v>2725</v>
      </c>
      <c r="K46" s="283">
        <f>$I46-'[1]Año 2014'!$I46</f>
        <v>2440</v>
      </c>
      <c r="L46" s="285">
        <f>$J46-'[1]Año 2014'!$J46</f>
        <v>346</v>
      </c>
      <c r="M46" s="89"/>
    </row>
    <row r="47" spans="1:13" x14ac:dyDescent="0.2">
      <c r="A47" s="281">
        <v>41</v>
      </c>
      <c r="B47" s="282" t="s">
        <v>41</v>
      </c>
      <c r="C47" s="283">
        <v>432029</v>
      </c>
      <c r="D47" s="284">
        <v>14420</v>
      </c>
      <c r="E47" s="283">
        <v>447414</v>
      </c>
      <c r="F47" s="284">
        <v>15095</v>
      </c>
      <c r="G47" s="283">
        <v>462843</v>
      </c>
      <c r="H47" s="284">
        <v>15815</v>
      </c>
      <c r="I47" s="283">
        <v>478437</v>
      </c>
      <c r="J47" s="284">
        <v>16559</v>
      </c>
      <c r="K47" s="283">
        <f>$I47-'[1]Año 2014'!$I47</f>
        <v>64426</v>
      </c>
      <c r="L47" s="285">
        <f>$J47-'[1]Año 2014'!$J47</f>
        <v>2808</v>
      </c>
      <c r="M47" s="91"/>
    </row>
    <row r="48" spans="1:13" x14ac:dyDescent="0.2">
      <c r="A48" s="281">
        <v>42</v>
      </c>
      <c r="B48" s="282" t="s">
        <v>42</v>
      </c>
      <c r="C48" s="283">
        <v>5689</v>
      </c>
      <c r="D48" s="284">
        <v>644</v>
      </c>
      <c r="E48" s="283">
        <v>5872</v>
      </c>
      <c r="F48" s="284">
        <v>668</v>
      </c>
      <c r="G48" s="283">
        <v>6058</v>
      </c>
      <c r="H48" s="284">
        <v>692</v>
      </c>
      <c r="I48" s="283">
        <v>6229</v>
      </c>
      <c r="J48" s="284">
        <v>723</v>
      </c>
      <c r="K48" s="283">
        <f>$I48-'[1]Año 2014'!$I48</f>
        <v>700</v>
      </c>
      <c r="L48" s="285">
        <f>$J48-'[1]Año 2014'!$J48</f>
        <v>94</v>
      </c>
      <c r="M48" s="91"/>
    </row>
    <row r="49" spans="1:13" x14ac:dyDescent="0.2">
      <c r="A49" s="281">
        <v>43</v>
      </c>
      <c r="B49" s="282" t="s">
        <v>149</v>
      </c>
      <c r="C49" s="283">
        <v>9178</v>
      </c>
      <c r="D49" s="284">
        <v>1525</v>
      </c>
      <c r="E49" s="283">
        <v>9511</v>
      </c>
      <c r="F49" s="284">
        <v>1608</v>
      </c>
      <c r="G49" s="283">
        <v>9870</v>
      </c>
      <c r="H49" s="284">
        <v>1695</v>
      </c>
      <c r="I49" s="283">
        <v>10210</v>
      </c>
      <c r="J49" s="284">
        <v>1765</v>
      </c>
      <c r="K49" s="283">
        <f>$I49-'[1]Año 2014'!$I49</f>
        <v>1422</v>
      </c>
      <c r="L49" s="285">
        <f>$J49-'[1]Año 2014'!$J49</f>
        <v>305</v>
      </c>
      <c r="M49" s="91"/>
    </row>
    <row r="50" spans="1:13" x14ac:dyDescent="0.2">
      <c r="A50" s="281">
        <v>44</v>
      </c>
      <c r="B50" s="282" t="s">
        <v>152</v>
      </c>
      <c r="C50" s="283">
        <v>21941</v>
      </c>
      <c r="D50" s="284">
        <v>10431</v>
      </c>
      <c r="E50" s="283">
        <v>22584</v>
      </c>
      <c r="F50" s="284">
        <v>10872</v>
      </c>
      <c r="G50" s="283">
        <v>23303</v>
      </c>
      <c r="H50" s="284">
        <v>11243</v>
      </c>
      <c r="I50" s="283">
        <v>23965</v>
      </c>
      <c r="J50" s="284">
        <v>11601</v>
      </c>
      <c r="K50" s="283">
        <f>$I50-'[1]Año 2014'!$I50</f>
        <v>2694</v>
      </c>
      <c r="L50" s="285">
        <f>$J50-'[1]Año 2014'!$J50</f>
        <v>1496</v>
      </c>
      <c r="M50" s="89"/>
    </row>
    <row r="51" spans="1:13" x14ac:dyDescent="0.2">
      <c r="A51" s="281">
        <v>45</v>
      </c>
      <c r="B51" s="282" t="s">
        <v>43</v>
      </c>
      <c r="C51" s="283">
        <v>7129</v>
      </c>
      <c r="D51" s="284">
        <v>1017</v>
      </c>
      <c r="E51" s="283">
        <v>7340</v>
      </c>
      <c r="F51" s="284">
        <v>1053</v>
      </c>
      <c r="G51" s="283">
        <v>7607</v>
      </c>
      <c r="H51" s="284">
        <v>1085</v>
      </c>
      <c r="I51" s="283">
        <v>7862</v>
      </c>
      <c r="J51" s="284">
        <v>1122</v>
      </c>
      <c r="K51" s="283">
        <f>$I51-'[1]Año 2014'!$I51</f>
        <v>1029</v>
      </c>
      <c r="L51" s="285">
        <f>$J51-'[1]Año 2014'!$J51</f>
        <v>135</v>
      </c>
      <c r="M51" s="89"/>
    </row>
    <row r="52" spans="1:13" x14ac:dyDescent="0.2">
      <c r="A52" s="281">
        <v>46</v>
      </c>
      <c r="B52" s="282" t="s">
        <v>44</v>
      </c>
      <c r="C52" s="283">
        <v>3357000</v>
      </c>
      <c r="D52" s="284">
        <v>64894</v>
      </c>
      <c r="E52" s="283">
        <v>3436092</v>
      </c>
      <c r="F52" s="284">
        <v>65583</v>
      </c>
      <c r="G52" s="283">
        <v>3515025</v>
      </c>
      <c r="H52" s="284">
        <v>66214</v>
      </c>
      <c r="I52" s="283">
        <v>3591078</v>
      </c>
      <c r="J52" s="284">
        <v>66685</v>
      </c>
      <c r="K52" s="283">
        <f>$I52-'[1]Año 2014'!$I52</f>
        <v>318918</v>
      </c>
      <c r="L52" s="285">
        <f>$J52-'[1]Año 2014'!$J52</f>
        <v>2731</v>
      </c>
      <c r="M52" s="89"/>
    </row>
    <row r="53" spans="1:13" x14ac:dyDescent="0.2">
      <c r="A53" s="281">
        <v>47</v>
      </c>
      <c r="B53" s="282" t="s">
        <v>45</v>
      </c>
      <c r="C53" s="283">
        <v>245870</v>
      </c>
      <c r="D53" s="284">
        <v>8774</v>
      </c>
      <c r="E53" s="283">
        <v>256229</v>
      </c>
      <c r="F53" s="284">
        <v>9336</v>
      </c>
      <c r="G53" s="283">
        <v>266887</v>
      </c>
      <c r="H53" s="284">
        <v>9941</v>
      </c>
      <c r="I53" s="283">
        <v>276845</v>
      </c>
      <c r="J53" s="284">
        <v>10623</v>
      </c>
      <c r="K53" s="283">
        <f>$I53-'[1]Año 2014'!$I53</f>
        <v>40238</v>
      </c>
      <c r="L53" s="285">
        <f>$J53-'[1]Año 2014'!$J53</f>
        <v>2394</v>
      </c>
      <c r="M53" s="89"/>
    </row>
    <row r="54" spans="1:13" x14ac:dyDescent="0.2">
      <c r="A54" s="281">
        <v>48</v>
      </c>
      <c r="B54" s="282" t="s">
        <v>46</v>
      </c>
      <c r="C54" s="283">
        <v>11812</v>
      </c>
      <c r="D54" s="284">
        <v>808</v>
      </c>
      <c r="E54" s="283">
        <v>12140</v>
      </c>
      <c r="F54" s="284">
        <v>832</v>
      </c>
      <c r="G54" s="283">
        <v>12480</v>
      </c>
      <c r="H54" s="284">
        <v>862</v>
      </c>
      <c r="I54" s="283">
        <v>12824</v>
      </c>
      <c r="J54" s="284">
        <v>887</v>
      </c>
      <c r="K54" s="283">
        <f>$I54-'[1]Año 2014'!$I54</f>
        <v>1474</v>
      </c>
      <c r="L54" s="285">
        <f>$J54-'[1]Año 2014'!$J54</f>
        <v>108</v>
      </c>
      <c r="M54" s="89"/>
    </row>
    <row r="55" spans="1:13" x14ac:dyDescent="0.2">
      <c r="A55" s="281">
        <v>49</v>
      </c>
      <c r="B55" s="282" t="s">
        <v>47</v>
      </c>
      <c r="C55" s="283">
        <v>99331</v>
      </c>
      <c r="D55" s="284">
        <v>1492</v>
      </c>
      <c r="E55" s="283">
        <v>103421</v>
      </c>
      <c r="F55" s="284">
        <v>1546</v>
      </c>
      <c r="G55" s="283">
        <v>107149</v>
      </c>
      <c r="H55" s="284">
        <v>1605</v>
      </c>
      <c r="I55" s="283">
        <v>111028</v>
      </c>
      <c r="J55" s="284">
        <v>1667</v>
      </c>
      <c r="K55" s="283">
        <f>$I55-'[1]Año 2014'!$I55</f>
        <v>16464</v>
      </c>
      <c r="L55" s="285">
        <f>$J55-'[1]Año 2014'!$J55</f>
        <v>221</v>
      </c>
      <c r="M55" s="91"/>
    </row>
    <row r="56" spans="1:13" x14ac:dyDescent="0.2">
      <c r="A56" s="281">
        <v>50</v>
      </c>
      <c r="B56" s="282" t="s">
        <v>48</v>
      </c>
      <c r="C56" s="283">
        <v>135963</v>
      </c>
      <c r="D56" s="284">
        <v>669</v>
      </c>
      <c r="E56" s="283">
        <v>140386</v>
      </c>
      <c r="F56" s="284">
        <v>690</v>
      </c>
      <c r="G56" s="283">
        <v>144527</v>
      </c>
      <c r="H56" s="284">
        <v>722</v>
      </c>
      <c r="I56" s="283">
        <v>148662</v>
      </c>
      <c r="J56" s="284">
        <v>754</v>
      </c>
      <c r="K56" s="283">
        <f>$I56-'[1]Año 2014'!$I56</f>
        <v>17726</v>
      </c>
      <c r="L56" s="285">
        <f>$J56-'[1]Año 2014'!$J56</f>
        <v>112</v>
      </c>
      <c r="M56" s="89"/>
    </row>
    <row r="57" spans="1:13" x14ac:dyDescent="0.2">
      <c r="A57" s="281">
        <v>51</v>
      </c>
      <c r="B57" s="282" t="s">
        <v>151</v>
      </c>
      <c r="C57" s="283">
        <v>545</v>
      </c>
      <c r="D57" s="284">
        <v>110</v>
      </c>
      <c r="E57" s="283">
        <v>551</v>
      </c>
      <c r="F57" s="284">
        <v>116</v>
      </c>
      <c r="G57" s="283">
        <v>562</v>
      </c>
      <c r="H57" s="284">
        <v>118</v>
      </c>
      <c r="I57" s="283">
        <v>565</v>
      </c>
      <c r="J57" s="284">
        <v>119</v>
      </c>
      <c r="K57" s="283">
        <f>$I57-'[1]Año 2014'!$I57</f>
        <v>26</v>
      </c>
      <c r="L57" s="285">
        <f>$J57-'[1]Año 2014'!$J57</f>
        <v>11</v>
      </c>
      <c r="M57" s="89"/>
    </row>
    <row r="58" spans="1:13" x14ac:dyDescent="0.2">
      <c r="A58" s="281">
        <v>52</v>
      </c>
      <c r="B58" s="282" t="s">
        <v>49</v>
      </c>
      <c r="C58" s="283">
        <v>45719</v>
      </c>
      <c r="D58" s="284">
        <v>8582</v>
      </c>
      <c r="E58" s="283">
        <v>46644</v>
      </c>
      <c r="F58" s="284">
        <v>8825</v>
      </c>
      <c r="G58" s="283">
        <v>47670</v>
      </c>
      <c r="H58" s="284">
        <v>9106</v>
      </c>
      <c r="I58" s="283">
        <v>48662</v>
      </c>
      <c r="J58" s="284">
        <v>9391</v>
      </c>
      <c r="K58" s="283">
        <f>$I58-'[1]Año 2014'!$I58</f>
        <v>3841</v>
      </c>
      <c r="L58" s="285">
        <f>$J58-'[1]Año 2014'!$J58</f>
        <v>1050</v>
      </c>
      <c r="M58" s="89"/>
    </row>
    <row r="59" spans="1:13" x14ac:dyDescent="0.2">
      <c r="A59" s="281">
        <v>53</v>
      </c>
      <c r="B59" s="282" t="s">
        <v>50</v>
      </c>
      <c r="C59" s="283">
        <v>15989</v>
      </c>
      <c r="D59" s="284">
        <v>795</v>
      </c>
      <c r="E59" s="283">
        <v>16502</v>
      </c>
      <c r="F59" s="284">
        <v>816</v>
      </c>
      <c r="G59" s="283">
        <v>17029</v>
      </c>
      <c r="H59" s="284">
        <v>852</v>
      </c>
      <c r="I59" s="283">
        <v>17498</v>
      </c>
      <c r="J59" s="284">
        <v>882</v>
      </c>
      <c r="K59" s="283">
        <f>$I59-'[1]Año 2014'!$I59</f>
        <v>1868</v>
      </c>
      <c r="L59" s="285">
        <f>$J59-'[1]Año 2014'!$J59</f>
        <v>113</v>
      </c>
      <c r="M59" s="91"/>
    </row>
    <row r="60" spans="1:13" x14ac:dyDescent="0.2">
      <c r="A60" s="281">
        <v>54</v>
      </c>
      <c r="B60" s="282" t="s">
        <v>51</v>
      </c>
      <c r="C60" s="283">
        <v>485584</v>
      </c>
      <c r="D60" s="284">
        <v>1277</v>
      </c>
      <c r="E60" s="283">
        <v>500484</v>
      </c>
      <c r="F60" s="284">
        <v>1317</v>
      </c>
      <c r="G60" s="283">
        <v>515103</v>
      </c>
      <c r="H60" s="284">
        <v>1357</v>
      </c>
      <c r="I60" s="283">
        <v>529102</v>
      </c>
      <c r="J60" s="284">
        <v>1397</v>
      </c>
      <c r="K60" s="283">
        <f>$I60-'[1]Año 2014'!$I60</f>
        <v>60916</v>
      </c>
      <c r="L60" s="285">
        <f>$J60-'[1]Año 2014'!$J60</f>
        <v>152</v>
      </c>
      <c r="M60" s="89"/>
    </row>
    <row r="61" spans="1:13" x14ac:dyDescent="0.2">
      <c r="A61" s="281">
        <v>55</v>
      </c>
      <c r="B61" s="282" t="s">
        <v>52</v>
      </c>
      <c r="C61" s="283">
        <v>6514</v>
      </c>
      <c r="D61" s="284">
        <v>405</v>
      </c>
      <c r="E61" s="283">
        <v>6731</v>
      </c>
      <c r="F61" s="284">
        <v>418</v>
      </c>
      <c r="G61" s="283">
        <v>6959</v>
      </c>
      <c r="H61" s="284">
        <v>435</v>
      </c>
      <c r="I61" s="283">
        <v>7168</v>
      </c>
      <c r="J61" s="284">
        <v>449</v>
      </c>
      <c r="K61" s="283">
        <f>$I61-'[1]Año 2014'!$I61</f>
        <v>862</v>
      </c>
      <c r="L61" s="285">
        <f>$J61-'[1]Año 2014'!$J61</f>
        <v>56</v>
      </c>
      <c r="M61" s="89"/>
    </row>
    <row r="62" spans="1:13" x14ac:dyDescent="0.2">
      <c r="A62" s="281">
        <v>56</v>
      </c>
      <c r="B62" s="282" t="s">
        <v>53</v>
      </c>
      <c r="C62" s="283">
        <v>187620</v>
      </c>
      <c r="D62" s="284">
        <v>10567</v>
      </c>
      <c r="E62" s="283">
        <v>195088</v>
      </c>
      <c r="F62" s="284">
        <v>10998</v>
      </c>
      <c r="G62" s="283">
        <v>203241</v>
      </c>
      <c r="H62" s="284">
        <v>11397</v>
      </c>
      <c r="I62" s="283">
        <v>211481</v>
      </c>
      <c r="J62" s="284">
        <v>11824</v>
      </c>
      <c r="K62" s="283">
        <f>$I62-'[1]Año 2014'!$I62</f>
        <v>31027</v>
      </c>
      <c r="L62" s="285">
        <f>$J62-'[1]Año 2014'!$J62</f>
        <v>1611</v>
      </c>
      <c r="M62" s="91"/>
    </row>
    <row r="63" spans="1:13" x14ac:dyDescent="0.2">
      <c r="A63" s="281">
        <v>57</v>
      </c>
      <c r="B63" s="282" t="s">
        <v>447</v>
      </c>
      <c r="C63" s="283">
        <v>9266</v>
      </c>
      <c r="D63" s="284">
        <v>1076</v>
      </c>
      <c r="E63" s="283">
        <v>9728</v>
      </c>
      <c r="F63" s="284">
        <v>1095</v>
      </c>
      <c r="G63" s="283">
        <v>10191</v>
      </c>
      <c r="H63" s="284">
        <v>1109</v>
      </c>
      <c r="I63" s="283">
        <v>10651</v>
      </c>
      <c r="J63" s="284">
        <v>1124</v>
      </c>
      <c r="K63" s="283">
        <f>$I63-'[1]Año 2014'!$I63</f>
        <v>1900</v>
      </c>
      <c r="L63" s="285">
        <f>$J63-'[1]Año 2014'!$J63</f>
        <v>68</v>
      </c>
      <c r="M63" s="91"/>
    </row>
    <row r="64" spans="1:13" x14ac:dyDescent="0.2">
      <c r="A64" s="281">
        <v>58</v>
      </c>
      <c r="B64" s="282" t="s">
        <v>448</v>
      </c>
      <c r="C64" s="283">
        <v>3080</v>
      </c>
      <c r="D64" s="284">
        <v>782</v>
      </c>
      <c r="E64" s="283">
        <v>3250</v>
      </c>
      <c r="F64" s="284">
        <v>834</v>
      </c>
      <c r="G64" s="283">
        <v>3419</v>
      </c>
      <c r="H64" s="284">
        <v>849</v>
      </c>
      <c r="I64" s="283">
        <v>3579</v>
      </c>
      <c r="J64" s="284">
        <v>893</v>
      </c>
      <c r="K64" s="283">
        <f>$I64-'[1]Año 2014'!$I64</f>
        <v>683</v>
      </c>
      <c r="L64" s="285">
        <f>$J64-'[1]Año 2014'!$J64</f>
        <v>166</v>
      </c>
      <c r="M64" s="91"/>
    </row>
    <row r="65" spans="1:13" x14ac:dyDescent="0.2">
      <c r="A65" s="281">
        <v>59</v>
      </c>
      <c r="B65" s="282" t="s">
        <v>449</v>
      </c>
      <c r="C65" s="283">
        <v>8348</v>
      </c>
      <c r="D65" s="284">
        <v>1289</v>
      </c>
      <c r="E65" s="283">
        <v>8789</v>
      </c>
      <c r="F65" s="284">
        <v>1302</v>
      </c>
      <c r="G65" s="283">
        <v>9181</v>
      </c>
      <c r="H65" s="284">
        <v>1321</v>
      </c>
      <c r="I65" s="283">
        <v>9590</v>
      </c>
      <c r="J65" s="284">
        <v>1339</v>
      </c>
      <c r="K65" s="283">
        <f>$I65-'[1]Año 2014'!$I65</f>
        <v>1732</v>
      </c>
      <c r="L65" s="285">
        <f>$J65-'[1]Año 2014'!$J65</f>
        <v>69</v>
      </c>
      <c r="M65" s="91"/>
    </row>
    <row r="66" spans="1:13" x14ac:dyDescent="0.2">
      <c r="A66" s="281">
        <v>60</v>
      </c>
      <c r="B66" s="282" t="s">
        <v>246</v>
      </c>
      <c r="C66" s="283">
        <v>31920</v>
      </c>
      <c r="D66" s="284">
        <v>3376</v>
      </c>
      <c r="E66" s="283">
        <v>33212</v>
      </c>
      <c r="F66" s="284">
        <v>3581</v>
      </c>
      <c r="G66" s="283">
        <v>34628</v>
      </c>
      <c r="H66" s="284">
        <v>3834</v>
      </c>
      <c r="I66" s="283">
        <v>35864</v>
      </c>
      <c r="J66" s="284">
        <v>4052</v>
      </c>
      <c r="K66" s="283">
        <f>$I66-'[1]Año 2014'!$I66</f>
        <v>5271</v>
      </c>
      <c r="L66" s="285">
        <f>$J66-'[1]Año 2014'!$J66</f>
        <v>881</v>
      </c>
      <c r="M66" s="91"/>
    </row>
    <row r="67" spans="1:13" x14ac:dyDescent="0.2">
      <c r="A67" s="281">
        <v>61</v>
      </c>
      <c r="B67" s="282" t="s">
        <v>242</v>
      </c>
      <c r="C67" s="283">
        <v>131112</v>
      </c>
      <c r="D67" s="284">
        <v>21911</v>
      </c>
      <c r="E67" s="283">
        <v>137529</v>
      </c>
      <c r="F67" s="284">
        <v>23360</v>
      </c>
      <c r="G67" s="283">
        <v>144345</v>
      </c>
      <c r="H67" s="284">
        <v>24853</v>
      </c>
      <c r="I67" s="283">
        <v>150488</v>
      </c>
      <c r="J67" s="284">
        <v>26335</v>
      </c>
      <c r="K67" s="283">
        <f>$I67-'[1]Año 2014'!$I67</f>
        <v>25075</v>
      </c>
      <c r="L67" s="285">
        <f>$J67-'[1]Año 2014'!$J67</f>
        <v>5445</v>
      </c>
      <c r="M67" s="91"/>
    </row>
    <row r="68" spans="1:13" x14ac:dyDescent="0.2">
      <c r="A68" s="281">
        <v>62</v>
      </c>
      <c r="B68" s="282" t="s">
        <v>245</v>
      </c>
      <c r="C68" s="283">
        <v>20047</v>
      </c>
      <c r="D68" s="284">
        <v>2533</v>
      </c>
      <c r="E68" s="283">
        <v>20756</v>
      </c>
      <c r="F68" s="284">
        <v>2631</v>
      </c>
      <c r="G68" s="283">
        <v>21646</v>
      </c>
      <c r="H68" s="284">
        <v>2730</v>
      </c>
      <c r="I68" s="283">
        <v>22344</v>
      </c>
      <c r="J68" s="284">
        <v>2831</v>
      </c>
      <c r="K68" s="283">
        <f>$I68-'[1]Año 2014'!$I68</f>
        <v>3036</v>
      </c>
      <c r="L68" s="285">
        <f>$J68-'[1]Año 2014'!$J68</f>
        <v>372</v>
      </c>
      <c r="M68" s="91"/>
    </row>
    <row r="69" spans="1:13" x14ac:dyDescent="0.2">
      <c r="A69" s="281">
        <v>63</v>
      </c>
      <c r="B69" s="282" t="s">
        <v>239</v>
      </c>
      <c r="C69" s="283">
        <v>966</v>
      </c>
      <c r="D69" s="284">
        <v>352</v>
      </c>
      <c r="E69" s="283">
        <v>1012</v>
      </c>
      <c r="F69" s="284">
        <v>368</v>
      </c>
      <c r="G69" s="283">
        <v>1051</v>
      </c>
      <c r="H69" s="284">
        <v>394</v>
      </c>
      <c r="I69" s="283">
        <v>1096</v>
      </c>
      <c r="J69" s="284">
        <v>416</v>
      </c>
      <c r="K69" s="283">
        <f>$I69-'[1]Año 2014'!$I69</f>
        <v>175</v>
      </c>
      <c r="L69" s="285">
        <f>$J69-'[1]Año 2014'!$J69</f>
        <v>74</v>
      </c>
      <c r="M69" s="91"/>
    </row>
    <row r="70" spans="1:13" x14ac:dyDescent="0.2">
      <c r="A70" s="281">
        <v>64</v>
      </c>
      <c r="B70" s="282" t="s">
        <v>248</v>
      </c>
      <c r="C70" s="283">
        <v>134029</v>
      </c>
      <c r="D70" s="284">
        <v>866</v>
      </c>
      <c r="E70" s="283">
        <v>142541</v>
      </c>
      <c r="F70" s="284">
        <v>914</v>
      </c>
      <c r="G70" s="283">
        <v>150736</v>
      </c>
      <c r="H70" s="284">
        <v>963</v>
      </c>
      <c r="I70" s="283">
        <v>158235</v>
      </c>
      <c r="J70" s="284">
        <v>1000</v>
      </c>
      <c r="K70" s="283">
        <f>$I70-'[1]Año 2014'!$I70</f>
        <v>33412</v>
      </c>
      <c r="L70" s="285">
        <f>$J70-'[1]Año 2014'!$J70</f>
        <v>164</v>
      </c>
      <c r="M70" s="91"/>
    </row>
    <row r="71" spans="1:13" x14ac:dyDescent="0.2">
      <c r="A71" s="281">
        <v>65</v>
      </c>
      <c r="B71" s="282" t="s">
        <v>249</v>
      </c>
      <c r="C71" s="283">
        <v>427314</v>
      </c>
      <c r="D71" s="284">
        <v>2116</v>
      </c>
      <c r="E71" s="283">
        <v>453916</v>
      </c>
      <c r="F71" s="284">
        <v>2225</v>
      </c>
      <c r="G71" s="283">
        <v>480553</v>
      </c>
      <c r="H71" s="284">
        <v>2386</v>
      </c>
      <c r="I71" s="283">
        <v>506585</v>
      </c>
      <c r="J71" s="284">
        <v>2570</v>
      </c>
      <c r="K71" s="283">
        <f>$I71-'[1]Año 2014'!$I71</f>
        <v>107545</v>
      </c>
      <c r="L71" s="285">
        <f>$J71-'[1]Año 2014'!$J71</f>
        <v>570</v>
      </c>
      <c r="M71" s="91"/>
    </row>
    <row r="72" spans="1:13" x14ac:dyDescent="0.2">
      <c r="A72" s="281">
        <v>66</v>
      </c>
      <c r="B72" s="282" t="s">
        <v>247</v>
      </c>
      <c r="C72" s="283">
        <v>672214</v>
      </c>
      <c r="D72" s="284">
        <v>42363</v>
      </c>
      <c r="E72" s="283">
        <v>707111</v>
      </c>
      <c r="F72" s="284">
        <v>45735</v>
      </c>
      <c r="G72" s="283">
        <v>742684</v>
      </c>
      <c r="H72" s="284">
        <v>49352</v>
      </c>
      <c r="I72" s="283">
        <v>776626</v>
      </c>
      <c r="J72" s="284">
        <v>52593</v>
      </c>
      <c r="K72" s="283">
        <f>$I72-'[1]Año 2014'!$I72</f>
        <v>143548</v>
      </c>
      <c r="L72" s="285">
        <f>$J72-'[1]Año 2014'!$J72</f>
        <v>13570</v>
      </c>
      <c r="M72" s="91"/>
    </row>
    <row r="73" spans="1:13" x14ac:dyDescent="0.2">
      <c r="A73" s="281">
        <v>67</v>
      </c>
      <c r="B73" s="282" t="s">
        <v>240</v>
      </c>
      <c r="C73" s="283">
        <v>1119</v>
      </c>
      <c r="D73" s="284">
        <v>939</v>
      </c>
      <c r="E73" s="283">
        <v>1166</v>
      </c>
      <c r="F73" s="284">
        <v>972</v>
      </c>
      <c r="G73" s="283">
        <v>1206</v>
      </c>
      <c r="H73" s="284">
        <v>1005</v>
      </c>
      <c r="I73" s="283">
        <v>1249</v>
      </c>
      <c r="J73" s="284">
        <v>1052</v>
      </c>
      <c r="K73" s="283">
        <f>$I73-'[1]Año 2014'!$I73</f>
        <v>177</v>
      </c>
      <c r="L73" s="285">
        <f>$J73-'[1]Año 2014'!$J73</f>
        <v>143</v>
      </c>
      <c r="M73" s="91"/>
    </row>
    <row r="74" spans="1:13" x14ac:dyDescent="0.2">
      <c r="A74" s="281">
        <v>68</v>
      </c>
      <c r="B74" s="282" t="s">
        <v>237</v>
      </c>
      <c r="C74" s="283">
        <v>1675</v>
      </c>
      <c r="D74" s="284">
        <v>540</v>
      </c>
      <c r="E74" s="283">
        <v>1737</v>
      </c>
      <c r="F74" s="284">
        <v>567</v>
      </c>
      <c r="G74" s="283">
        <v>1798</v>
      </c>
      <c r="H74" s="284">
        <v>596</v>
      </c>
      <c r="I74" s="283">
        <v>1853</v>
      </c>
      <c r="J74" s="284">
        <v>618</v>
      </c>
      <c r="K74" s="283">
        <f>$I74-'[1]Año 2014'!$I74</f>
        <v>240</v>
      </c>
      <c r="L74" s="285">
        <f>$J74-'[1]Año 2014'!$J74</f>
        <v>98</v>
      </c>
      <c r="M74" s="91"/>
    </row>
    <row r="75" spans="1:13" x14ac:dyDescent="0.2">
      <c r="A75" s="281">
        <v>69</v>
      </c>
      <c r="B75" s="282" t="s">
        <v>243</v>
      </c>
      <c r="C75" s="283">
        <v>1968</v>
      </c>
      <c r="D75" s="284">
        <v>408</v>
      </c>
      <c r="E75" s="283">
        <v>2047</v>
      </c>
      <c r="F75" s="284">
        <v>421</v>
      </c>
      <c r="G75" s="283">
        <v>2133</v>
      </c>
      <c r="H75" s="284">
        <v>439</v>
      </c>
      <c r="I75" s="283">
        <v>2212</v>
      </c>
      <c r="J75" s="284">
        <v>462</v>
      </c>
      <c r="K75" s="283">
        <f>$I75-'[1]Año 2014'!$I75</f>
        <v>334</v>
      </c>
      <c r="L75" s="285">
        <f>$J75-'[1]Año 2014'!$J75</f>
        <v>64</v>
      </c>
      <c r="M75" s="91"/>
    </row>
    <row r="76" spans="1:13" x14ac:dyDescent="0.2">
      <c r="A76" s="281">
        <v>70</v>
      </c>
      <c r="B76" s="282" t="s">
        <v>287</v>
      </c>
      <c r="C76" s="283">
        <v>6736</v>
      </c>
      <c r="D76" s="284">
        <v>991</v>
      </c>
      <c r="E76" s="283">
        <v>7468</v>
      </c>
      <c r="F76" s="284">
        <v>1104</v>
      </c>
      <c r="G76" s="283">
        <v>8259</v>
      </c>
      <c r="H76" s="284">
        <v>1223</v>
      </c>
      <c r="I76" s="283">
        <v>9013</v>
      </c>
      <c r="J76" s="284">
        <v>1306</v>
      </c>
      <c r="K76" s="283">
        <f>$I76-'[1]Año 2014'!$I76</f>
        <v>3107</v>
      </c>
      <c r="L76" s="285">
        <f>$J76-'[1]Año 2014'!$J76</f>
        <v>423</v>
      </c>
      <c r="M76" s="91"/>
    </row>
    <row r="77" spans="1:13" x14ac:dyDescent="0.2">
      <c r="A77" s="281">
        <v>71</v>
      </c>
      <c r="B77" s="282" t="s">
        <v>288</v>
      </c>
      <c r="C77" s="283">
        <v>1998</v>
      </c>
      <c r="D77" s="284">
        <v>258</v>
      </c>
      <c r="E77" s="283">
        <v>2225</v>
      </c>
      <c r="F77" s="284">
        <v>300</v>
      </c>
      <c r="G77" s="283">
        <v>2436</v>
      </c>
      <c r="H77" s="284">
        <v>337</v>
      </c>
      <c r="I77" s="283">
        <v>2665</v>
      </c>
      <c r="J77" s="284">
        <v>366</v>
      </c>
      <c r="K77" s="283">
        <f>$I77-'[1]Año 2014'!$I77</f>
        <v>899</v>
      </c>
      <c r="L77" s="285">
        <f>$J77-'[1]Año 2014'!$J77</f>
        <v>146</v>
      </c>
      <c r="M77" s="91"/>
    </row>
    <row r="78" spans="1:13" x14ac:dyDescent="0.2">
      <c r="A78" s="281">
        <v>72</v>
      </c>
      <c r="B78" s="282" t="s">
        <v>289</v>
      </c>
      <c r="C78" s="283">
        <v>1682</v>
      </c>
      <c r="D78" s="284">
        <v>355</v>
      </c>
      <c r="E78" s="283">
        <v>1850</v>
      </c>
      <c r="F78" s="284">
        <v>397</v>
      </c>
      <c r="G78" s="283">
        <v>2017</v>
      </c>
      <c r="H78" s="284">
        <v>433</v>
      </c>
      <c r="I78" s="283">
        <v>2203</v>
      </c>
      <c r="J78" s="284">
        <v>467</v>
      </c>
      <c r="K78" s="283">
        <f>$I78-'[1]Año 2014'!$I78</f>
        <v>744</v>
      </c>
      <c r="L78" s="285">
        <f>$J78-'[1]Año 2014'!$J78</f>
        <v>143</v>
      </c>
      <c r="M78" s="91"/>
    </row>
    <row r="79" spans="1:13" x14ac:dyDescent="0.2">
      <c r="A79" s="281">
        <v>73</v>
      </c>
      <c r="B79" s="282" t="s">
        <v>290</v>
      </c>
      <c r="C79" s="283">
        <v>133</v>
      </c>
      <c r="D79" s="284">
        <v>20</v>
      </c>
      <c r="E79" s="283">
        <v>165</v>
      </c>
      <c r="F79" s="284">
        <v>22</v>
      </c>
      <c r="G79" s="283">
        <v>201</v>
      </c>
      <c r="H79" s="284">
        <v>26</v>
      </c>
      <c r="I79" s="283">
        <v>225</v>
      </c>
      <c r="J79" s="284">
        <v>28</v>
      </c>
      <c r="K79" s="283">
        <f>$I79-'[1]Año 2014'!$I79</f>
        <v>126</v>
      </c>
      <c r="L79" s="285">
        <f>$J79-'[1]Año 2014'!$J79</f>
        <v>11</v>
      </c>
      <c r="M79" s="91"/>
    </row>
    <row r="80" spans="1:13" x14ac:dyDescent="0.2">
      <c r="A80" s="281">
        <v>74</v>
      </c>
      <c r="B80" s="282" t="s">
        <v>291</v>
      </c>
      <c r="C80" s="283">
        <v>2261</v>
      </c>
      <c r="D80" s="284">
        <v>231</v>
      </c>
      <c r="E80" s="283">
        <v>2564</v>
      </c>
      <c r="F80" s="284">
        <v>258</v>
      </c>
      <c r="G80" s="283">
        <v>2839</v>
      </c>
      <c r="H80" s="284">
        <v>293</v>
      </c>
      <c r="I80" s="283">
        <v>3091</v>
      </c>
      <c r="J80" s="284">
        <v>335</v>
      </c>
      <c r="K80" s="283">
        <f>$I80-'[1]Año 2014'!$I80</f>
        <v>1049</v>
      </c>
      <c r="L80" s="285">
        <f>$J80-'[1]Año 2014'!$J80</f>
        <v>130</v>
      </c>
      <c r="M80" s="91"/>
    </row>
    <row r="81" spans="1:13" x14ac:dyDescent="0.2">
      <c r="A81" s="281">
        <v>75</v>
      </c>
      <c r="B81" s="282" t="s">
        <v>292</v>
      </c>
      <c r="C81" s="283">
        <v>10965</v>
      </c>
      <c r="D81" s="284">
        <v>8669</v>
      </c>
      <c r="E81" s="283">
        <v>11635</v>
      </c>
      <c r="F81" s="284">
        <v>9333</v>
      </c>
      <c r="G81" s="283">
        <v>12258</v>
      </c>
      <c r="H81" s="284">
        <v>10046</v>
      </c>
      <c r="I81" s="283">
        <v>12850</v>
      </c>
      <c r="J81" s="284">
        <v>10639</v>
      </c>
      <c r="K81" s="283">
        <f>$I81-'[1]Año 2014'!$I81</f>
        <v>2627</v>
      </c>
      <c r="L81" s="285">
        <f>$J81-'[1]Año 2014'!$J81</f>
        <v>2550</v>
      </c>
      <c r="M81" s="91"/>
    </row>
    <row r="82" spans="1:13" x14ac:dyDescent="0.2">
      <c r="A82" s="281">
        <v>76</v>
      </c>
      <c r="B82" s="282" t="s">
        <v>293</v>
      </c>
      <c r="C82" s="283">
        <v>212807</v>
      </c>
      <c r="D82" s="284">
        <v>33985</v>
      </c>
      <c r="E82" s="283">
        <v>232778</v>
      </c>
      <c r="F82" s="284">
        <v>37555</v>
      </c>
      <c r="G82" s="283">
        <v>253006</v>
      </c>
      <c r="H82" s="284">
        <v>40998</v>
      </c>
      <c r="I82" s="283">
        <v>272906</v>
      </c>
      <c r="J82" s="284">
        <v>44125</v>
      </c>
      <c r="K82" s="283">
        <f>$I82-'[1]Año 2014'!$I82</f>
        <v>83376</v>
      </c>
      <c r="L82" s="285">
        <f>$J82-'[1]Año 2014'!$J82</f>
        <v>13732</v>
      </c>
      <c r="M82" s="91"/>
    </row>
    <row r="83" spans="1:13" x14ac:dyDescent="0.2">
      <c r="A83" s="281">
        <v>77</v>
      </c>
      <c r="B83" s="282" t="s">
        <v>294</v>
      </c>
      <c r="C83" s="283">
        <v>94</v>
      </c>
      <c r="D83" s="284">
        <v>29</v>
      </c>
      <c r="E83" s="283">
        <v>106</v>
      </c>
      <c r="F83" s="284">
        <v>40</v>
      </c>
      <c r="G83" s="283">
        <v>128</v>
      </c>
      <c r="H83" s="284">
        <v>46</v>
      </c>
      <c r="I83" s="283">
        <v>152</v>
      </c>
      <c r="J83" s="284">
        <v>55</v>
      </c>
      <c r="K83" s="283">
        <f>$I83-'[1]Año 2014'!$I83</f>
        <v>82</v>
      </c>
      <c r="L83" s="285">
        <f>$J83-'[1]Año 2014'!$J83</f>
        <v>32</v>
      </c>
      <c r="M83" s="91"/>
    </row>
    <row r="84" spans="1:13" x14ac:dyDescent="0.2">
      <c r="A84" s="281">
        <v>78</v>
      </c>
      <c r="B84" s="282" t="s">
        <v>295</v>
      </c>
      <c r="C84" s="283">
        <v>5676</v>
      </c>
      <c r="D84" s="284">
        <v>1504</v>
      </c>
      <c r="E84" s="283">
        <v>5959</v>
      </c>
      <c r="F84" s="284">
        <v>1602</v>
      </c>
      <c r="G84" s="283">
        <v>6329</v>
      </c>
      <c r="H84" s="284">
        <v>1694</v>
      </c>
      <c r="I84" s="283">
        <v>6668</v>
      </c>
      <c r="J84" s="284">
        <v>1793</v>
      </c>
      <c r="K84" s="283">
        <f>$I84-'[1]Año 2014'!$I84</f>
        <v>1378</v>
      </c>
      <c r="L84" s="285">
        <f>$J84-'[1]Año 2014'!$J84</f>
        <v>395</v>
      </c>
      <c r="M84" s="91"/>
    </row>
    <row r="85" spans="1:13" x14ac:dyDescent="0.2">
      <c r="A85" s="281">
        <v>79</v>
      </c>
      <c r="B85" s="282" t="s">
        <v>296</v>
      </c>
      <c r="C85" s="283">
        <v>1874</v>
      </c>
      <c r="D85" s="284">
        <v>154</v>
      </c>
      <c r="E85" s="283">
        <v>2005</v>
      </c>
      <c r="F85" s="284">
        <v>167</v>
      </c>
      <c r="G85" s="283">
        <v>2150</v>
      </c>
      <c r="H85" s="284">
        <v>179</v>
      </c>
      <c r="I85" s="283">
        <v>2309</v>
      </c>
      <c r="J85" s="284">
        <v>206</v>
      </c>
      <c r="K85" s="283">
        <f>$I85-'[1]Año 2014'!$I85</f>
        <v>593</v>
      </c>
      <c r="L85" s="285">
        <f>$J85-'[1]Año 2014'!$J85</f>
        <v>69</v>
      </c>
      <c r="M85" s="91"/>
    </row>
    <row r="86" spans="1:13" x14ac:dyDescent="0.2">
      <c r="A86" s="281">
        <v>80</v>
      </c>
      <c r="B86" s="282" t="s">
        <v>297</v>
      </c>
      <c r="C86" s="283">
        <v>25183</v>
      </c>
      <c r="D86" s="284">
        <v>6822</v>
      </c>
      <c r="E86" s="283">
        <v>30288</v>
      </c>
      <c r="F86" s="284">
        <v>7975</v>
      </c>
      <c r="G86" s="283">
        <v>36162</v>
      </c>
      <c r="H86" s="284">
        <v>9152</v>
      </c>
      <c r="I86" s="283">
        <v>42071</v>
      </c>
      <c r="J86" s="284">
        <v>10451</v>
      </c>
      <c r="K86" s="283">
        <f>$I86-'[1]Año 2014'!$I86</f>
        <v>21579</v>
      </c>
      <c r="L86" s="285">
        <f>$J86-'[1]Año 2014'!$J86</f>
        <v>4629</v>
      </c>
      <c r="M86" s="91"/>
    </row>
    <row r="87" spans="1:13" x14ac:dyDescent="0.2">
      <c r="A87" s="281">
        <v>0</v>
      </c>
      <c r="B87" s="282" t="s">
        <v>145</v>
      </c>
      <c r="C87" s="283"/>
      <c r="D87" s="284"/>
      <c r="E87" s="283"/>
      <c r="F87" s="284"/>
      <c r="G87" s="283"/>
      <c r="H87" s="284"/>
      <c r="I87" s="283"/>
      <c r="J87" s="284"/>
      <c r="K87" s="283">
        <f>$I87-'[1]Año 2014'!$I87</f>
        <v>0</v>
      </c>
      <c r="L87" s="285">
        <f>$J87-'[1]Año 2014'!$J87</f>
        <v>0</v>
      </c>
      <c r="M87" s="91"/>
    </row>
    <row r="88" spans="1:13" x14ac:dyDescent="0.2">
      <c r="A88" s="286"/>
      <c r="B88" s="287" t="s">
        <v>60</v>
      </c>
      <c r="C88" s="288">
        <f>SUM(C7:C87)</f>
        <v>22974962</v>
      </c>
      <c r="D88" s="289">
        <f t="shared" ref="D88:L88" si="0">SUM(D7:D87)</f>
        <v>1196495</v>
      </c>
      <c r="E88" s="288">
        <f t="shared" si="0"/>
        <v>23759847</v>
      </c>
      <c r="F88" s="289">
        <f t="shared" si="0"/>
        <v>1242316</v>
      </c>
      <c r="G88" s="288">
        <f t="shared" si="0"/>
        <v>24568548</v>
      </c>
      <c r="H88" s="289">
        <f t="shared" si="0"/>
        <v>1291047</v>
      </c>
      <c r="I88" s="288">
        <f t="shared" si="0"/>
        <v>25314952</v>
      </c>
      <c r="J88" s="289">
        <f t="shared" si="0"/>
        <v>1335412</v>
      </c>
      <c r="K88" s="288">
        <f>SUM(K7:K87)</f>
        <v>3096124</v>
      </c>
      <c r="L88" s="290">
        <f t="shared" si="0"/>
        <v>175393</v>
      </c>
      <c r="M88" s="92"/>
    </row>
    <row r="89" spans="1:13" x14ac:dyDescent="0.2">
      <c r="E89" s="78"/>
    </row>
    <row r="90" spans="1:13" x14ac:dyDescent="0.2">
      <c r="B90" s="94"/>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ht="14.25" x14ac:dyDescent="0.2">
      <c r="A113" s="83"/>
      <c r="B113" s="83"/>
      <c r="C113" s="84"/>
      <c r="D113" s="85"/>
      <c r="E113" s="85"/>
      <c r="F113" s="85"/>
      <c r="G113" s="85"/>
      <c r="H113" s="85"/>
      <c r="I113" s="85"/>
      <c r="J113" s="85"/>
      <c r="K113" s="85"/>
      <c r="L113" s="85"/>
      <c r="M113" s="85"/>
    </row>
    <row r="114" spans="1:13" ht="14.25" x14ac:dyDescent="0.2">
      <c r="A114" s="83"/>
      <c r="B114" s="83"/>
      <c r="C114" s="84"/>
      <c r="D114" s="85"/>
      <c r="E114" s="85"/>
      <c r="F114" s="85"/>
      <c r="G114" s="85"/>
      <c r="H114" s="85"/>
      <c r="I114" s="85"/>
      <c r="J114" s="85"/>
      <c r="K114" s="85"/>
      <c r="L114" s="85"/>
      <c r="M114" s="85"/>
    </row>
    <row r="115" spans="1:13" ht="14.25" x14ac:dyDescent="0.2">
      <c r="A115" s="83"/>
      <c r="B115" s="83"/>
      <c r="C115" s="84"/>
      <c r="D115" s="85"/>
      <c r="E115" s="85"/>
      <c r="F115" s="85"/>
      <c r="G115" s="85"/>
      <c r="H115" s="85"/>
      <c r="I115" s="85"/>
      <c r="J115" s="85"/>
      <c r="K115" s="85"/>
      <c r="L115" s="85"/>
      <c r="M115" s="85"/>
    </row>
    <row r="116" spans="1:13" ht="14.25" x14ac:dyDescent="0.2">
      <c r="A116" s="83"/>
      <c r="B116" s="83"/>
      <c r="C116" s="84"/>
      <c r="D116" s="85"/>
      <c r="E116" s="85"/>
      <c r="F116" s="85"/>
      <c r="G116" s="85"/>
      <c r="H116" s="85"/>
      <c r="I116" s="85"/>
      <c r="J116" s="85"/>
      <c r="K116" s="85"/>
      <c r="L116" s="85"/>
      <c r="M116" s="85"/>
    </row>
    <row r="117" spans="1:13" ht="14.25" x14ac:dyDescent="0.2">
      <c r="A117" s="83"/>
      <c r="B117" s="83"/>
      <c r="C117" s="84"/>
      <c r="D117" s="85"/>
      <c r="E117" s="85"/>
      <c r="F117" s="85"/>
      <c r="G117" s="85"/>
      <c r="H117" s="85"/>
      <c r="I117" s="85"/>
      <c r="J117" s="85"/>
      <c r="K117" s="85"/>
      <c r="L117" s="85"/>
      <c r="M117" s="85"/>
    </row>
    <row r="118" spans="1:13" ht="14.25" x14ac:dyDescent="0.2">
      <c r="A118" s="83"/>
      <c r="B118" s="83"/>
      <c r="C118" s="84"/>
      <c r="D118" s="85"/>
      <c r="E118" s="85"/>
      <c r="F118" s="85"/>
      <c r="G118" s="85"/>
      <c r="H118" s="85"/>
      <c r="I118" s="85"/>
      <c r="J118" s="85"/>
      <c r="K118" s="85"/>
      <c r="L118" s="85"/>
      <c r="M118" s="85"/>
    </row>
    <row r="119" spans="1:13" ht="14.25" x14ac:dyDescent="0.2">
      <c r="A119" s="83"/>
      <c r="B119" s="83"/>
      <c r="C119" s="84"/>
      <c r="D119" s="85"/>
      <c r="E119" s="85"/>
      <c r="F119" s="85"/>
      <c r="G119" s="85"/>
      <c r="H119" s="85"/>
      <c r="I119" s="85"/>
      <c r="J119" s="85"/>
      <c r="K119" s="85"/>
      <c r="L119" s="85"/>
      <c r="M119" s="85"/>
    </row>
    <row r="120" spans="1:13" ht="14.25" x14ac:dyDescent="0.2">
      <c r="A120" s="83"/>
      <c r="B120" s="83"/>
      <c r="C120" s="84"/>
      <c r="D120" s="85"/>
      <c r="E120" s="85"/>
      <c r="F120" s="85"/>
      <c r="G120" s="85"/>
      <c r="H120" s="85"/>
      <c r="I120" s="85"/>
      <c r="J120" s="85"/>
      <c r="K120" s="85"/>
      <c r="L120" s="85"/>
      <c r="M120" s="85"/>
    </row>
    <row r="121" spans="1:13" ht="14.25" x14ac:dyDescent="0.2">
      <c r="A121" s="83"/>
      <c r="B121" s="83"/>
      <c r="C121" s="84"/>
      <c r="D121" s="85"/>
      <c r="E121" s="85"/>
      <c r="F121" s="85"/>
      <c r="G121" s="85"/>
      <c r="H121" s="85"/>
      <c r="I121" s="85"/>
      <c r="J121" s="85"/>
      <c r="K121" s="85"/>
      <c r="L121" s="85"/>
      <c r="M121" s="85"/>
    </row>
    <row r="122" spans="1:13" ht="14.25" x14ac:dyDescent="0.2">
      <c r="A122" s="83"/>
      <c r="B122" s="83"/>
      <c r="C122" s="84"/>
      <c r="D122" s="85"/>
      <c r="E122" s="85"/>
      <c r="F122" s="85"/>
      <c r="G122" s="85"/>
      <c r="H122" s="85"/>
      <c r="I122" s="85"/>
      <c r="J122" s="85"/>
      <c r="K122" s="85"/>
      <c r="L122" s="85"/>
      <c r="M122" s="85"/>
    </row>
    <row r="123" spans="1:13" ht="14.25" x14ac:dyDescent="0.2">
      <c r="A123" s="83"/>
      <c r="B123" s="83"/>
      <c r="C123" s="84"/>
      <c r="D123" s="85"/>
      <c r="E123" s="85"/>
      <c r="F123" s="85"/>
      <c r="G123" s="85"/>
      <c r="H123" s="85"/>
      <c r="I123" s="85"/>
      <c r="J123" s="85"/>
      <c r="K123" s="85"/>
      <c r="L123" s="85"/>
      <c r="M123" s="85"/>
    </row>
    <row r="124" spans="1:13" x14ac:dyDescent="0.2">
      <c r="A124" s="72"/>
      <c r="B124" s="72"/>
      <c r="C124" s="72"/>
      <c r="D124" s="85"/>
      <c r="E124" s="85"/>
      <c r="F124" s="85"/>
      <c r="G124" s="85"/>
      <c r="H124" s="85"/>
      <c r="I124" s="85"/>
      <c r="J124" s="85"/>
      <c r="K124" s="85"/>
      <c r="L124" s="85"/>
      <c r="M124" s="85"/>
    </row>
    <row r="125" spans="1:13" x14ac:dyDescent="0.2">
      <c r="A125" s="72"/>
      <c r="B125" s="72"/>
      <c r="C125" s="72"/>
      <c r="D125" s="85"/>
      <c r="E125" s="85"/>
      <c r="F125" s="85"/>
      <c r="G125" s="85"/>
      <c r="H125" s="85"/>
      <c r="I125" s="85"/>
      <c r="J125" s="85"/>
      <c r="K125" s="85"/>
      <c r="L125" s="85"/>
      <c r="M125" s="85"/>
    </row>
    <row r="126" spans="1:13" x14ac:dyDescent="0.2">
      <c r="A126" s="72"/>
      <c r="B126" s="72"/>
      <c r="C126" s="72"/>
      <c r="D126" s="85"/>
      <c r="E126" s="85"/>
      <c r="F126" s="85"/>
      <c r="G126" s="85"/>
      <c r="H126" s="85"/>
      <c r="I126" s="85"/>
      <c r="J126" s="85"/>
      <c r="K126" s="85"/>
      <c r="L126" s="85"/>
      <c r="M126" s="85"/>
    </row>
  </sheetData>
  <mergeCells count="10">
    <mergeCell ref="K4:L4"/>
    <mergeCell ref="K5:K6"/>
    <mergeCell ref="L5:L6"/>
    <mergeCell ref="A2:L2"/>
    <mergeCell ref="A4:A6"/>
    <mergeCell ref="B4:B6"/>
    <mergeCell ref="C4:D4"/>
    <mergeCell ref="E4:F4"/>
    <mergeCell ref="G4:H4"/>
    <mergeCell ref="I4:J4"/>
  </mergeCells>
  <pageMargins left="0.74803149606299213" right="0.74803149606299213" top="0.98425196850393704" bottom="0.98425196850393704" header="0" footer="0"/>
  <pageSetup scale="34" orientation="portrait" r:id="rId1"/>
  <headerFooter alignWithMargins="0"/>
  <ignoredErrors>
    <ignoredError sqref="C88:L88"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2:Q126"/>
  <sheetViews>
    <sheetView showGridLines="0" zoomScaleNormal="100" workbookViewId="0"/>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2" width="15.5703125" style="75" customWidth="1"/>
    <col min="13" max="13" width="10.140625" style="140" customWidth="1"/>
    <col min="14" max="14" width="13.140625" style="140" bestFit="1" customWidth="1"/>
    <col min="15" max="16384" width="11.42578125" style="75"/>
  </cols>
  <sheetData>
    <row r="2" spans="1:17" ht="15" x14ac:dyDescent="0.2">
      <c r="A2" s="393" t="s">
        <v>429</v>
      </c>
      <c r="B2" s="393"/>
      <c r="C2" s="393"/>
      <c r="D2" s="393"/>
      <c r="E2" s="393"/>
      <c r="F2" s="393"/>
      <c r="G2" s="393"/>
      <c r="H2" s="393"/>
      <c r="I2" s="393"/>
      <c r="J2" s="393"/>
      <c r="K2" s="393"/>
      <c r="L2" s="393"/>
      <c r="M2" s="139"/>
    </row>
    <row r="3" spans="1:17" ht="15" x14ac:dyDescent="0.2">
      <c r="A3" s="295"/>
      <c r="B3" s="295"/>
      <c r="C3" s="295"/>
      <c r="D3" s="295"/>
      <c r="E3" s="295"/>
      <c r="F3" s="295"/>
      <c r="G3" s="295"/>
      <c r="H3" s="295"/>
      <c r="I3" s="86"/>
      <c r="J3" s="86"/>
      <c r="K3" s="86"/>
      <c r="L3" s="86"/>
      <c r="M3" s="139"/>
    </row>
    <row r="4" spans="1:17" ht="37.5" customHeight="1" x14ac:dyDescent="0.2">
      <c r="A4" s="394" t="s">
        <v>233</v>
      </c>
      <c r="B4" s="402" t="s">
        <v>0</v>
      </c>
      <c r="C4" s="405" t="s">
        <v>317</v>
      </c>
      <c r="D4" s="405"/>
      <c r="E4" s="405" t="s">
        <v>318</v>
      </c>
      <c r="F4" s="405"/>
      <c r="G4" s="405" t="s">
        <v>319</v>
      </c>
      <c r="H4" s="405"/>
      <c r="I4" s="405" t="s">
        <v>320</v>
      </c>
      <c r="J4" s="405"/>
      <c r="K4" s="400" t="s">
        <v>471</v>
      </c>
      <c r="L4" s="401"/>
      <c r="M4" s="88"/>
    </row>
    <row r="5" spans="1:17" ht="15" customHeight="1" x14ac:dyDescent="0.2">
      <c r="A5" s="395"/>
      <c r="B5" s="403"/>
      <c r="C5" s="276" t="s">
        <v>54</v>
      </c>
      <c r="D5" s="277" t="s">
        <v>55</v>
      </c>
      <c r="E5" s="276" t="s">
        <v>54</v>
      </c>
      <c r="F5" s="277" t="s">
        <v>55</v>
      </c>
      <c r="G5" s="276" t="s">
        <v>54</v>
      </c>
      <c r="H5" s="277" t="s">
        <v>55</v>
      </c>
      <c r="I5" s="276" t="s">
        <v>54</v>
      </c>
      <c r="J5" s="277" t="s">
        <v>55</v>
      </c>
      <c r="K5" s="406" t="s">
        <v>54</v>
      </c>
      <c r="L5" s="408" t="s">
        <v>55</v>
      </c>
      <c r="M5" s="88"/>
      <c r="Q5" s="80"/>
    </row>
    <row r="6" spans="1:17" ht="15" customHeight="1" x14ac:dyDescent="0.2">
      <c r="A6" s="396"/>
      <c r="B6" s="404"/>
      <c r="C6" s="279">
        <v>42461</v>
      </c>
      <c r="D6" s="280">
        <v>42461</v>
      </c>
      <c r="E6" s="279">
        <v>42552</v>
      </c>
      <c r="F6" s="280">
        <v>42552</v>
      </c>
      <c r="G6" s="279">
        <v>42643</v>
      </c>
      <c r="H6" s="280">
        <v>42643</v>
      </c>
      <c r="I6" s="279">
        <v>42734</v>
      </c>
      <c r="J6" s="280">
        <v>42734</v>
      </c>
      <c r="K6" s="407"/>
      <c r="L6" s="409"/>
      <c r="M6" s="88"/>
    </row>
    <row r="7" spans="1:17" x14ac:dyDescent="0.2">
      <c r="A7" s="281">
        <v>1</v>
      </c>
      <c r="B7" s="282" t="s">
        <v>1</v>
      </c>
      <c r="C7" s="283">
        <v>39939</v>
      </c>
      <c r="D7" s="284">
        <v>3480</v>
      </c>
      <c r="E7" s="283">
        <v>41160</v>
      </c>
      <c r="F7" s="284">
        <v>3588</v>
      </c>
      <c r="G7" s="283">
        <v>42339</v>
      </c>
      <c r="H7" s="284">
        <v>3703</v>
      </c>
      <c r="I7" s="283">
        <v>43385</v>
      </c>
      <c r="J7" s="284">
        <v>3813</v>
      </c>
      <c r="K7" s="283">
        <f>$I7-'[1]Año 2015'!$I7</f>
        <v>4507</v>
      </c>
      <c r="L7" s="285">
        <f>$J7-'[1]Año 2015'!$J7</f>
        <v>403</v>
      </c>
      <c r="M7" s="141"/>
      <c r="N7" s="142"/>
      <c r="O7" s="20"/>
      <c r="P7" s="20"/>
    </row>
    <row r="8" spans="1:17" x14ac:dyDescent="0.2">
      <c r="A8" s="281">
        <v>2</v>
      </c>
      <c r="B8" s="282" t="s">
        <v>2</v>
      </c>
      <c r="C8" s="283">
        <v>74172</v>
      </c>
      <c r="D8" s="284">
        <v>3936</v>
      </c>
      <c r="E8" s="283">
        <v>75845</v>
      </c>
      <c r="F8" s="284">
        <v>4049</v>
      </c>
      <c r="G8" s="283">
        <v>77421</v>
      </c>
      <c r="H8" s="284">
        <v>4154</v>
      </c>
      <c r="I8" s="283">
        <v>78760</v>
      </c>
      <c r="J8" s="284">
        <v>4250</v>
      </c>
      <c r="K8" s="283">
        <f>$I8-'[1]Año 2015'!$I8</f>
        <v>6271</v>
      </c>
      <c r="L8" s="285">
        <f>$J8-'[1]Año 2015'!$J8</f>
        <v>411</v>
      </c>
      <c r="M8" s="141"/>
      <c r="N8" s="142"/>
      <c r="O8" s="20"/>
      <c r="P8" s="20"/>
    </row>
    <row r="9" spans="1:17" x14ac:dyDescent="0.2">
      <c r="A9" s="281">
        <v>3</v>
      </c>
      <c r="B9" s="282" t="s">
        <v>3</v>
      </c>
      <c r="C9" s="283">
        <v>3037937</v>
      </c>
      <c r="D9" s="284">
        <v>14739</v>
      </c>
      <c r="E9" s="283">
        <v>3228000</v>
      </c>
      <c r="F9" s="284">
        <v>15162</v>
      </c>
      <c r="G9" s="283">
        <v>3391019</v>
      </c>
      <c r="H9" s="284">
        <v>15566</v>
      </c>
      <c r="I9" s="283">
        <v>3522843</v>
      </c>
      <c r="J9" s="284">
        <v>15920</v>
      </c>
      <c r="K9" s="283">
        <f>$I9-'[1]Año 2015'!$I9</f>
        <v>645507</v>
      </c>
      <c r="L9" s="285">
        <f>$J9-'[1]Año 2015'!$J9</f>
        <v>1543</v>
      </c>
      <c r="M9" s="141"/>
      <c r="N9" s="142"/>
      <c r="O9" s="20"/>
      <c r="P9" s="20"/>
    </row>
    <row r="10" spans="1:17" x14ac:dyDescent="0.2">
      <c r="A10" s="281">
        <v>4</v>
      </c>
      <c r="B10" s="282" t="s">
        <v>4</v>
      </c>
      <c r="C10" s="283">
        <v>157720</v>
      </c>
      <c r="D10" s="284">
        <v>9398</v>
      </c>
      <c r="E10" s="283">
        <v>162300</v>
      </c>
      <c r="F10" s="284">
        <v>9785</v>
      </c>
      <c r="G10" s="283">
        <v>166673</v>
      </c>
      <c r="H10" s="284">
        <v>10184</v>
      </c>
      <c r="I10" s="283">
        <v>170917</v>
      </c>
      <c r="J10" s="284">
        <v>10570</v>
      </c>
      <c r="K10" s="283">
        <f>$I10-'[1]Año 2015'!$I10</f>
        <v>17670</v>
      </c>
      <c r="L10" s="285">
        <f>$J10-'[1]Año 2015'!$J10</f>
        <v>1554</v>
      </c>
      <c r="M10" s="141"/>
      <c r="N10" s="142"/>
    </row>
    <row r="11" spans="1:17" x14ac:dyDescent="0.2">
      <c r="A11" s="281">
        <v>5</v>
      </c>
      <c r="B11" s="282" t="s">
        <v>5</v>
      </c>
      <c r="C11" s="283">
        <v>870326</v>
      </c>
      <c r="D11" s="284">
        <v>10931</v>
      </c>
      <c r="E11" s="283">
        <v>894045</v>
      </c>
      <c r="F11" s="284">
        <v>11272</v>
      </c>
      <c r="G11" s="283">
        <v>917606</v>
      </c>
      <c r="H11" s="284">
        <v>11649</v>
      </c>
      <c r="I11" s="283">
        <v>936859</v>
      </c>
      <c r="J11" s="284">
        <v>11974</v>
      </c>
      <c r="K11" s="283">
        <f>$I11-'[1]Año 2015'!$I11</f>
        <v>89730</v>
      </c>
      <c r="L11" s="285">
        <f>$J11-'[1]Año 2015'!$J11</f>
        <v>1324</v>
      </c>
      <c r="M11" s="141"/>
      <c r="N11" s="142"/>
    </row>
    <row r="12" spans="1:17" x14ac:dyDescent="0.2">
      <c r="A12" s="281">
        <v>6</v>
      </c>
      <c r="B12" s="282" t="s">
        <v>6</v>
      </c>
      <c r="C12" s="283">
        <v>10520</v>
      </c>
      <c r="D12" s="284">
        <v>6807</v>
      </c>
      <c r="E12" s="283">
        <v>10742</v>
      </c>
      <c r="F12" s="284">
        <v>6910</v>
      </c>
      <c r="G12" s="283">
        <v>10966</v>
      </c>
      <c r="H12" s="284">
        <v>7025</v>
      </c>
      <c r="I12" s="283">
        <v>11164</v>
      </c>
      <c r="J12" s="284">
        <v>7106</v>
      </c>
      <c r="K12" s="283">
        <f>$I12-'[1]Año 2015'!$I12</f>
        <v>863</v>
      </c>
      <c r="L12" s="285">
        <f>$J12-'[1]Año 2015'!$J12</f>
        <v>387</v>
      </c>
      <c r="M12" s="141"/>
      <c r="N12" s="142"/>
    </row>
    <row r="13" spans="1:17" x14ac:dyDescent="0.2">
      <c r="A13" s="281">
        <v>7</v>
      </c>
      <c r="B13" s="282" t="s">
        <v>7</v>
      </c>
      <c r="C13" s="283">
        <v>1182046</v>
      </c>
      <c r="D13" s="284">
        <v>106529</v>
      </c>
      <c r="E13" s="283">
        <v>1211423</v>
      </c>
      <c r="F13" s="284">
        <v>109159</v>
      </c>
      <c r="G13" s="283">
        <v>1240435</v>
      </c>
      <c r="H13" s="284">
        <v>111731</v>
      </c>
      <c r="I13" s="283">
        <v>1260364</v>
      </c>
      <c r="J13" s="284">
        <v>113933</v>
      </c>
      <c r="K13" s="283">
        <f>$I13-'[1]Año 2015'!$I13</f>
        <v>103529</v>
      </c>
      <c r="L13" s="285">
        <f>$J13-'[1]Año 2015'!$J13</f>
        <v>9971</v>
      </c>
      <c r="M13" s="141"/>
      <c r="N13" s="142"/>
    </row>
    <row r="14" spans="1:17" x14ac:dyDescent="0.2">
      <c r="A14" s="281">
        <v>8</v>
      </c>
      <c r="B14" s="282" t="s">
        <v>8</v>
      </c>
      <c r="C14" s="283">
        <v>113334</v>
      </c>
      <c r="D14" s="284">
        <v>25194</v>
      </c>
      <c r="E14" s="283">
        <v>116639</v>
      </c>
      <c r="F14" s="284">
        <v>25987</v>
      </c>
      <c r="G14" s="283">
        <v>120079</v>
      </c>
      <c r="H14" s="284">
        <v>26748</v>
      </c>
      <c r="I14" s="283">
        <v>123369</v>
      </c>
      <c r="J14" s="284">
        <v>27585</v>
      </c>
      <c r="K14" s="283">
        <f>$I14-'[1]Año 2015'!$I14</f>
        <v>13131</v>
      </c>
      <c r="L14" s="285">
        <f>$J14-'[1]Año 2015'!$J14</f>
        <v>3085</v>
      </c>
      <c r="M14" s="141"/>
      <c r="N14" s="142"/>
    </row>
    <row r="15" spans="1:17" x14ac:dyDescent="0.2">
      <c r="A15" s="281">
        <v>9</v>
      </c>
      <c r="B15" s="282" t="s">
        <v>9</v>
      </c>
      <c r="C15" s="283">
        <v>8834</v>
      </c>
      <c r="D15" s="284">
        <v>343</v>
      </c>
      <c r="E15" s="283">
        <v>9033</v>
      </c>
      <c r="F15" s="284">
        <v>349</v>
      </c>
      <c r="G15" s="283">
        <v>9244</v>
      </c>
      <c r="H15" s="284">
        <v>362</v>
      </c>
      <c r="I15" s="283">
        <v>9427</v>
      </c>
      <c r="J15" s="284">
        <v>371</v>
      </c>
      <c r="K15" s="283">
        <f>$I15-'[1]Año 2015'!$I15</f>
        <v>818</v>
      </c>
      <c r="L15" s="285">
        <f>$J15-'[1]Año 2015'!$J15</f>
        <v>35</v>
      </c>
      <c r="M15" s="141"/>
      <c r="N15" s="142"/>
    </row>
    <row r="16" spans="1:17" x14ac:dyDescent="0.2">
      <c r="A16" s="281">
        <v>10</v>
      </c>
      <c r="B16" s="282" t="s">
        <v>10</v>
      </c>
      <c r="C16" s="283">
        <v>6817</v>
      </c>
      <c r="D16" s="284">
        <v>1589</v>
      </c>
      <c r="E16" s="283">
        <v>7009</v>
      </c>
      <c r="F16" s="284">
        <v>1632</v>
      </c>
      <c r="G16" s="283">
        <v>7204</v>
      </c>
      <c r="H16" s="284">
        <v>1662</v>
      </c>
      <c r="I16" s="283">
        <v>7380</v>
      </c>
      <c r="J16" s="284">
        <v>1701</v>
      </c>
      <c r="K16" s="283">
        <f>$I16-'[1]Año 2015'!$I16</f>
        <v>740</v>
      </c>
      <c r="L16" s="285">
        <f>$J16-'[1]Año 2015'!$J16</f>
        <v>145</v>
      </c>
      <c r="M16" s="141"/>
      <c r="N16" s="142"/>
    </row>
    <row r="17" spans="1:15" x14ac:dyDescent="0.2">
      <c r="A17" s="281">
        <v>11</v>
      </c>
      <c r="B17" s="282" t="s">
        <v>11</v>
      </c>
      <c r="C17" s="283">
        <v>599537</v>
      </c>
      <c r="D17" s="284">
        <v>21053</v>
      </c>
      <c r="E17" s="283">
        <v>616235</v>
      </c>
      <c r="F17" s="284">
        <v>21660</v>
      </c>
      <c r="G17" s="283">
        <v>632183</v>
      </c>
      <c r="H17" s="284">
        <v>22211</v>
      </c>
      <c r="I17" s="283">
        <v>646554</v>
      </c>
      <c r="J17" s="284">
        <v>22727</v>
      </c>
      <c r="K17" s="283">
        <f>$I17-'[1]Año 2015'!$I17</f>
        <v>63351</v>
      </c>
      <c r="L17" s="285">
        <f>$J17-'[1]Año 2015'!$J17</f>
        <v>2254</v>
      </c>
      <c r="M17" s="141"/>
      <c r="N17" s="142"/>
    </row>
    <row r="18" spans="1:15" ht="15" x14ac:dyDescent="0.2">
      <c r="A18" s="281">
        <v>12</v>
      </c>
      <c r="B18" s="282" t="s">
        <v>12</v>
      </c>
      <c r="C18" s="283">
        <v>24433</v>
      </c>
      <c r="D18" s="284">
        <v>1835</v>
      </c>
      <c r="E18" s="283">
        <v>25238</v>
      </c>
      <c r="F18" s="284">
        <v>1896</v>
      </c>
      <c r="G18" s="283">
        <v>26031</v>
      </c>
      <c r="H18" s="284">
        <v>1978</v>
      </c>
      <c r="I18" s="283">
        <v>26681</v>
      </c>
      <c r="J18" s="284">
        <v>2054</v>
      </c>
      <c r="K18" s="283">
        <f>$I18-'[1]Año 2015'!$I18</f>
        <v>3026</v>
      </c>
      <c r="L18" s="285">
        <f>$J18-'[1]Año 2015'!$J18</f>
        <v>289</v>
      </c>
      <c r="M18" s="141"/>
      <c r="N18" s="142"/>
      <c r="O18" s="256"/>
    </row>
    <row r="19" spans="1:15" x14ac:dyDescent="0.2">
      <c r="A19" s="281">
        <v>13</v>
      </c>
      <c r="B19" s="282" t="s">
        <v>13</v>
      </c>
      <c r="C19" s="283">
        <v>4103</v>
      </c>
      <c r="D19" s="284">
        <v>517</v>
      </c>
      <c r="E19" s="283">
        <v>4185</v>
      </c>
      <c r="F19" s="284">
        <v>545</v>
      </c>
      <c r="G19" s="283">
        <v>4287</v>
      </c>
      <c r="H19" s="284">
        <v>564</v>
      </c>
      <c r="I19" s="283">
        <v>4374</v>
      </c>
      <c r="J19" s="284">
        <v>578</v>
      </c>
      <c r="K19" s="283">
        <f>$I19-'[1]Año 2015'!$I19</f>
        <v>375</v>
      </c>
      <c r="L19" s="285">
        <f>$J19-'[1]Año 2015'!$J19</f>
        <v>77</v>
      </c>
      <c r="M19" s="141"/>
      <c r="N19" s="142"/>
    </row>
    <row r="20" spans="1:15" x14ac:dyDescent="0.2">
      <c r="A20" s="281">
        <v>14</v>
      </c>
      <c r="B20" s="282" t="s">
        <v>14</v>
      </c>
      <c r="C20" s="283">
        <v>11677</v>
      </c>
      <c r="D20" s="284">
        <v>1337</v>
      </c>
      <c r="E20" s="283">
        <v>11937</v>
      </c>
      <c r="F20" s="284">
        <v>1369</v>
      </c>
      <c r="G20" s="283">
        <v>12184</v>
      </c>
      <c r="H20" s="284">
        <v>1408</v>
      </c>
      <c r="I20" s="283">
        <v>12390</v>
      </c>
      <c r="J20" s="284">
        <v>1450</v>
      </c>
      <c r="K20" s="283">
        <f>$I20-'[1]Año 2015'!$I20</f>
        <v>985</v>
      </c>
      <c r="L20" s="285">
        <f>$J20-'[1]Año 2015'!$J20</f>
        <v>145</v>
      </c>
      <c r="M20" s="141"/>
      <c r="N20" s="142"/>
    </row>
    <row r="21" spans="1:15" x14ac:dyDescent="0.2">
      <c r="A21" s="281">
        <v>15</v>
      </c>
      <c r="B21" s="282" t="s">
        <v>15</v>
      </c>
      <c r="C21" s="283">
        <v>27774</v>
      </c>
      <c r="D21" s="284">
        <v>2726</v>
      </c>
      <c r="E21" s="283">
        <v>28480</v>
      </c>
      <c r="F21" s="284">
        <v>2789</v>
      </c>
      <c r="G21" s="283">
        <v>29222</v>
      </c>
      <c r="H21" s="284">
        <v>2874</v>
      </c>
      <c r="I21" s="283">
        <v>29754</v>
      </c>
      <c r="J21" s="284">
        <v>2953</v>
      </c>
      <c r="K21" s="283">
        <f>$I21-'[1]Año 2015'!$I21</f>
        <v>2622</v>
      </c>
      <c r="L21" s="285">
        <f>$J21-'[1]Año 2015'!$J21</f>
        <v>300</v>
      </c>
      <c r="M21" s="141"/>
      <c r="N21" s="142"/>
    </row>
    <row r="22" spans="1:15" x14ac:dyDescent="0.2">
      <c r="A22" s="281">
        <v>16</v>
      </c>
      <c r="B22" s="282" t="s">
        <v>16</v>
      </c>
      <c r="C22" s="283">
        <v>16850</v>
      </c>
      <c r="D22" s="284">
        <v>2870</v>
      </c>
      <c r="E22" s="283">
        <v>17144</v>
      </c>
      <c r="F22" s="284">
        <v>2948</v>
      </c>
      <c r="G22" s="283">
        <v>17472</v>
      </c>
      <c r="H22" s="284">
        <v>3039</v>
      </c>
      <c r="I22" s="283">
        <v>17714</v>
      </c>
      <c r="J22" s="284">
        <v>3113</v>
      </c>
      <c r="K22" s="283">
        <f>$I22-'[1]Año 2015'!$I22</f>
        <v>1194</v>
      </c>
      <c r="L22" s="285">
        <f>$J22-'[1]Año 2015'!$J22</f>
        <v>308</v>
      </c>
      <c r="M22" s="141"/>
      <c r="N22" s="142"/>
    </row>
    <row r="23" spans="1:15" x14ac:dyDescent="0.2">
      <c r="A23" s="281">
        <v>17</v>
      </c>
      <c r="B23" s="282" t="s">
        <v>17</v>
      </c>
      <c r="C23" s="283">
        <v>18306</v>
      </c>
      <c r="D23" s="284">
        <v>3151</v>
      </c>
      <c r="E23" s="283">
        <v>18917</v>
      </c>
      <c r="F23" s="284">
        <v>3244</v>
      </c>
      <c r="G23" s="283">
        <v>19489</v>
      </c>
      <c r="H23" s="284">
        <v>3343</v>
      </c>
      <c r="I23" s="283">
        <v>19943</v>
      </c>
      <c r="J23" s="284">
        <v>3423</v>
      </c>
      <c r="K23" s="283">
        <f>$I23-'[1]Año 2015'!$I23</f>
        <v>2140</v>
      </c>
      <c r="L23" s="285">
        <f>$J23-'[1]Año 2015'!$J23</f>
        <v>365</v>
      </c>
      <c r="M23" s="141"/>
      <c r="N23" s="142"/>
    </row>
    <row r="24" spans="1:15" s="76" customFormat="1" x14ac:dyDescent="0.2">
      <c r="A24" s="281">
        <v>18</v>
      </c>
      <c r="B24" s="282" t="s">
        <v>432</v>
      </c>
      <c r="C24" s="283">
        <v>129604</v>
      </c>
      <c r="D24" s="284">
        <v>8008</v>
      </c>
      <c r="E24" s="283">
        <v>145469</v>
      </c>
      <c r="F24" s="284">
        <v>8375</v>
      </c>
      <c r="G24" s="283">
        <v>163046</v>
      </c>
      <c r="H24" s="284">
        <v>8719</v>
      </c>
      <c r="I24" s="283">
        <v>177104</v>
      </c>
      <c r="J24" s="284">
        <v>9059</v>
      </c>
      <c r="K24" s="283">
        <f>$I24-'[1]Año 2015'!$I24</f>
        <v>60004</v>
      </c>
      <c r="L24" s="285">
        <f>$J24-'[1]Año 2015'!$J24</f>
        <v>1424</v>
      </c>
      <c r="M24" s="141"/>
      <c r="N24" s="142"/>
    </row>
    <row r="25" spans="1:15" x14ac:dyDescent="0.2">
      <c r="A25" s="281">
        <v>19</v>
      </c>
      <c r="B25" s="282" t="s">
        <v>19</v>
      </c>
      <c r="C25" s="283">
        <v>3293555</v>
      </c>
      <c r="D25" s="284">
        <v>120272</v>
      </c>
      <c r="E25" s="283">
        <v>3375132</v>
      </c>
      <c r="F25" s="284">
        <v>128679</v>
      </c>
      <c r="G25" s="283">
        <v>3473082</v>
      </c>
      <c r="H25" s="284">
        <v>137248</v>
      </c>
      <c r="I25" s="283">
        <v>3510661</v>
      </c>
      <c r="J25" s="284">
        <v>140959</v>
      </c>
      <c r="K25" s="283">
        <f>$I25-'[1]Año 2015'!$I25</f>
        <v>243863</v>
      </c>
      <c r="L25" s="285">
        <f>$J25-'[1]Año 2015'!$J25</f>
        <v>23383</v>
      </c>
      <c r="M25" s="141"/>
      <c r="N25" s="142"/>
    </row>
    <row r="26" spans="1:15" x14ac:dyDescent="0.2">
      <c r="A26" s="281">
        <v>20</v>
      </c>
      <c r="B26" s="282" t="s">
        <v>20</v>
      </c>
      <c r="C26" s="283">
        <v>260305</v>
      </c>
      <c r="D26" s="284">
        <v>1029</v>
      </c>
      <c r="E26" s="283">
        <v>268624</v>
      </c>
      <c r="F26" s="284">
        <v>1083</v>
      </c>
      <c r="G26" s="283">
        <v>283085</v>
      </c>
      <c r="H26" s="284">
        <v>1192</v>
      </c>
      <c r="I26" s="283">
        <v>289086</v>
      </c>
      <c r="J26" s="284">
        <v>1242</v>
      </c>
      <c r="K26" s="283">
        <f>$I26-'[1]Año 2015'!$I26</f>
        <v>33099</v>
      </c>
      <c r="L26" s="285">
        <f>$J26-'[1]Año 2015'!$J26</f>
        <v>235</v>
      </c>
      <c r="M26" s="141"/>
      <c r="N26" s="142"/>
    </row>
    <row r="27" spans="1:15" x14ac:dyDescent="0.2">
      <c r="A27" s="281">
        <v>21</v>
      </c>
      <c r="B27" s="282" t="s">
        <v>21</v>
      </c>
      <c r="C27" s="283">
        <v>2708856</v>
      </c>
      <c r="D27" s="284">
        <v>221944</v>
      </c>
      <c r="E27" s="283">
        <v>2750700</v>
      </c>
      <c r="F27" s="284">
        <v>227172</v>
      </c>
      <c r="G27" s="283">
        <v>2793826</v>
      </c>
      <c r="H27" s="284">
        <v>232879</v>
      </c>
      <c r="I27" s="283">
        <v>2818834</v>
      </c>
      <c r="J27" s="284">
        <v>237786</v>
      </c>
      <c r="K27" s="283">
        <f>$I27-'[1]Año 2015'!$I27</f>
        <v>137903</v>
      </c>
      <c r="L27" s="285">
        <f>$J27-'[1]Año 2015'!$J27</f>
        <v>20137</v>
      </c>
      <c r="M27" s="141"/>
      <c r="N27" s="142"/>
    </row>
    <row r="28" spans="1:15" x14ac:dyDescent="0.2">
      <c r="A28" s="281">
        <v>22</v>
      </c>
      <c r="B28" s="282" t="s">
        <v>22</v>
      </c>
      <c r="C28" s="283">
        <v>12893</v>
      </c>
      <c r="D28" s="284">
        <v>2348</v>
      </c>
      <c r="E28" s="283">
        <v>13585</v>
      </c>
      <c r="F28" s="284">
        <v>2406</v>
      </c>
      <c r="G28" s="283">
        <v>14356</v>
      </c>
      <c r="H28" s="284">
        <v>2503</v>
      </c>
      <c r="I28" s="283">
        <v>14938</v>
      </c>
      <c r="J28" s="284">
        <v>2602</v>
      </c>
      <c r="K28" s="283">
        <f>$I28-'[1]Año 2015'!$I28</f>
        <v>2653</v>
      </c>
      <c r="L28" s="285">
        <f>$J28-'[1]Año 2015'!$J28</f>
        <v>346</v>
      </c>
      <c r="M28" s="141"/>
      <c r="N28" s="142"/>
    </row>
    <row r="29" spans="1:15" x14ac:dyDescent="0.2">
      <c r="A29" s="281">
        <v>23</v>
      </c>
      <c r="B29" s="282" t="s">
        <v>23</v>
      </c>
      <c r="C29" s="283">
        <v>994613</v>
      </c>
      <c r="D29" s="284">
        <v>138759</v>
      </c>
      <c r="E29" s="283">
        <v>1031069</v>
      </c>
      <c r="F29" s="284">
        <v>143140</v>
      </c>
      <c r="G29" s="283">
        <v>1061035</v>
      </c>
      <c r="H29" s="284">
        <v>147543</v>
      </c>
      <c r="I29" s="283">
        <v>1085239</v>
      </c>
      <c r="J29" s="284">
        <v>150981</v>
      </c>
      <c r="K29" s="283">
        <f>$I29-'[1]Año 2015'!$I29</f>
        <v>116215</v>
      </c>
      <c r="L29" s="285">
        <f>$J29-'[1]Año 2015'!$J29</f>
        <v>16957</v>
      </c>
      <c r="M29" s="141"/>
      <c r="N29" s="142"/>
    </row>
    <row r="30" spans="1:15" x14ac:dyDescent="0.2">
      <c r="A30" s="281">
        <v>24</v>
      </c>
      <c r="B30" s="282" t="s">
        <v>472</v>
      </c>
      <c r="C30" s="283">
        <v>210208</v>
      </c>
      <c r="D30" s="284">
        <v>6265</v>
      </c>
      <c r="E30" s="283">
        <v>214339</v>
      </c>
      <c r="F30" s="284">
        <v>6468</v>
      </c>
      <c r="G30" s="283">
        <v>200962</v>
      </c>
      <c r="H30" s="284">
        <v>6673</v>
      </c>
      <c r="I30" s="283">
        <v>204220</v>
      </c>
      <c r="J30" s="284">
        <v>6841</v>
      </c>
      <c r="K30" s="283">
        <f>$I30-'[1]Año 2015'!$I30</f>
        <v>-1739</v>
      </c>
      <c r="L30" s="285">
        <f>$J30-'[1]Año 2015'!$J30</f>
        <v>789</v>
      </c>
      <c r="M30" s="141"/>
      <c r="N30" s="142"/>
    </row>
    <row r="31" spans="1:15" x14ac:dyDescent="0.2">
      <c r="A31" s="281">
        <v>25</v>
      </c>
      <c r="B31" s="282" t="s">
        <v>25</v>
      </c>
      <c r="C31" s="283">
        <v>53337</v>
      </c>
      <c r="D31" s="284">
        <v>5665</v>
      </c>
      <c r="E31" s="283">
        <v>54923</v>
      </c>
      <c r="F31" s="284">
        <v>5835</v>
      </c>
      <c r="G31" s="283">
        <v>56514</v>
      </c>
      <c r="H31" s="284">
        <v>6031</v>
      </c>
      <c r="I31" s="283">
        <v>57957</v>
      </c>
      <c r="J31" s="284">
        <v>6209</v>
      </c>
      <c r="K31" s="283">
        <f>$I31-'[1]Año 2015'!$I31</f>
        <v>6285</v>
      </c>
      <c r="L31" s="285">
        <f>$J31-'[1]Año 2015'!$J31</f>
        <v>707</v>
      </c>
      <c r="M31" s="141"/>
      <c r="N31" s="142"/>
    </row>
    <row r="32" spans="1:15" x14ac:dyDescent="0.2">
      <c r="A32" s="281">
        <v>26</v>
      </c>
      <c r="B32" s="282" t="s">
        <v>150</v>
      </c>
      <c r="C32" s="283">
        <v>200090</v>
      </c>
      <c r="D32" s="284">
        <v>16496</v>
      </c>
      <c r="E32" s="283">
        <v>205697</v>
      </c>
      <c r="F32" s="284">
        <v>17142</v>
      </c>
      <c r="G32" s="283">
        <v>211548</v>
      </c>
      <c r="H32" s="284">
        <v>17770</v>
      </c>
      <c r="I32" s="283">
        <v>216193</v>
      </c>
      <c r="J32" s="284">
        <v>18349</v>
      </c>
      <c r="K32" s="283">
        <f>$I32-'[1]Año 2015'!$I32</f>
        <v>21460</v>
      </c>
      <c r="L32" s="285">
        <f>$J32-'[1]Año 2015'!$J32</f>
        <v>2381</v>
      </c>
      <c r="M32" s="141"/>
      <c r="N32" s="142"/>
    </row>
    <row r="33" spans="1:14" x14ac:dyDescent="0.2">
      <c r="A33" s="281">
        <v>27</v>
      </c>
      <c r="B33" s="282" t="s">
        <v>27</v>
      </c>
      <c r="C33" s="283">
        <v>133856</v>
      </c>
      <c r="D33" s="284">
        <v>1387</v>
      </c>
      <c r="E33" s="283">
        <v>137896</v>
      </c>
      <c r="F33" s="284">
        <v>1432</v>
      </c>
      <c r="G33" s="283">
        <v>141415</v>
      </c>
      <c r="H33" s="284">
        <v>1471</v>
      </c>
      <c r="I33" s="283">
        <v>144234</v>
      </c>
      <c r="J33" s="284">
        <v>1522</v>
      </c>
      <c r="K33" s="283">
        <f>$I33-'[1]Año 2015'!$I33</f>
        <v>14042</v>
      </c>
      <c r="L33" s="285">
        <f>$J33-'[1]Año 2015'!$J33</f>
        <v>179</v>
      </c>
      <c r="M33" s="141"/>
      <c r="N33" s="142"/>
    </row>
    <row r="34" spans="1:14" x14ac:dyDescent="0.2">
      <c r="A34" s="281">
        <v>28</v>
      </c>
      <c r="B34" s="282" t="s">
        <v>28</v>
      </c>
      <c r="C34" s="283">
        <v>37669</v>
      </c>
      <c r="D34" s="284">
        <v>5309</v>
      </c>
      <c r="E34" s="283">
        <v>38725</v>
      </c>
      <c r="F34" s="284">
        <v>5444</v>
      </c>
      <c r="G34" s="283">
        <v>39732</v>
      </c>
      <c r="H34" s="284">
        <v>5597</v>
      </c>
      <c r="I34" s="283">
        <v>40581</v>
      </c>
      <c r="J34" s="284">
        <v>5743</v>
      </c>
      <c r="K34" s="283">
        <f>$I34-'[1]Año 2015'!$I34</f>
        <v>3958</v>
      </c>
      <c r="L34" s="285">
        <f>$J34-'[1]Año 2015'!$J34</f>
        <v>563</v>
      </c>
      <c r="M34" s="141"/>
      <c r="N34" s="142"/>
    </row>
    <row r="35" spans="1:14" x14ac:dyDescent="0.2">
      <c r="A35" s="281">
        <v>29</v>
      </c>
      <c r="B35" s="282" t="s">
        <v>29</v>
      </c>
      <c r="C35" s="283">
        <v>1358713</v>
      </c>
      <c r="D35" s="284">
        <v>15990</v>
      </c>
      <c r="E35" s="283">
        <v>1407821</v>
      </c>
      <c r="F35" s="284">
        <v>17124</v>
      </c>
      <c r="G35" s="283">
        <v>1455283</v>
      </c>
      <c r="H35" s="284">
        <v>18032</v>
      </c>
      <c r="I35" s="283">
        <v>1496288</v>
      </c>
      <c r="J35" s="284">
        <v>19000</v>
      </c>
      <c r="K35" s="283">
        <f>$I35-'[1]Año 2015'!$I35</f>
        <v>184260</v>
      </c>
      <c r="L35" s="285">
        <f>$J35-'[1]Año 2015'!$J35</f>
        <v>3841</v>
      </c>
      <c r="M35" s="141"/>
      <c r="N35" s="142"/>
    </row>
    <row r="36" spans="1:14" x14ac:dyDescent="0.2">
      <c r="A36" s="281">
        <v>30</v>
      </c>
      <c r="B36" s="282" t="s">
        <v>30</v>
      </c>
      <c r="C36" s="283">
        <v>89496</v>
      </c>
      <c r="D36" s="284">
        <v>4956</v>
      </c>
      <c r="E36" s="283">
        <v>91798</v>
      </c>
      <c r="F36" s="284">
        <v>5106</v>
      </c>
      <c r="G36" s="283">
        <v>93953</v>
      </c>
      <c r="H36" s="284">
        <v>5239</v>
      </c>
      <c r="I36" s="283">
        <v>95665</v>
      </c>
      <c r="J36" s="284">
        <v>5389</v>
      </c>
      <c r="K36" s="283">
        <f>$I36-'[1]Año 2015'!$I36</f>
        <v>8423</v>
      </c>
      <c r="L36" s="285">
        <f>$J36-'[1]Año 2015'!$J36</f>
        <v>582</v>
      </c>
      <c r="M36" s="141"/>
      <c r="N36" s="142"/>
    </row>
    <row r="37" spans="1:14" x14ac:dyDescent="0.2">
      <c r="A37" s="281">
        <v>31</v>
      </c>
      <c r="B37" s="282" t="s">
        <v>31</v>
      </c>
      <c r="C37" s="283">
        <v>267081</v>
      </c>
      <c r="D37" s="284">
        <v>5284</v>
      </c>
      <c r="E37" s="283">
        <v>274073</v>
      </c>
      <c r="F37" s="284">
        <v>5444</v>
      </c>
      <c r="G37" s="283">
        <v>280891</v>
      </c>
      <c r="H37" s="284">
        <v>5618</v>
      </c>
      <c r="I37" s="283">
        <v>287812</v>
      </c>
      <c r="J37" s="284">
        <v>5765</v>
      </c>
      <c r="K37" s="283">
        <f>$I37-'[1]Año 2015'!$I37</f>
        <v>27559</v>
      </c>
      <c r="L37" s="285">
        <f>$J37-'[1]Año 2015'!$J37</f>
        <v>601</v>
      </c>
      <c r="M37" s="141"/>
      <c r="N37" s="142"/>
    </row>
    <row r="38" spans="1:14" x14ac:dyDescent="0.2">
      <c r="A38" s="281">
        <v>32</v>
      </c>
      <c r="B38" s="282" t="s">
        <v>32</v>
      </c>
      <c r="C38" s="283">
        <v>20732</v>
      </c>
      <c r="D38" s="284">
        <v>1811</v>
      </c>
      <c r="E38" s="283">
        <v>21323</v>
      </c>
      <c r="F38" s="284">
        <v>1866</v>
      </c>
      <c r="G38" s="283">
        <v>21856</v>
      </c>
      <c r="H38" s="284">
        <v>1922</v>
      </c>
      <c r="I38" s="283">
        <v>22394</v>
      </c>
      <c r="J38" s="284">
        <v>1971</v>
      </c>
      <c r="K38" s="283">
        <f>$I38-'[1]Año 2015'!$I38</f>
        <v>2349</v>
      </c>
      <c r="L38" s="285">
        <f>$J38-'[1]Año 2015'!$J38</f>
        <v>223</v>
      </c>
      <c r="M38" s="141"/>
      <c r="N38" s="142"/>
    </row>
    <row r="39" spans="1:14" x14ac:dyDescent="0.2">
      <c r="A39" s="281">
        <v>33</v>
      </c>
      <c r="B39" s="282" t="s">
        <v>33</v>
      </c>
      <c r="C39" s="283">
        <v>5243</v>
      </c>
      <c r="D39" s="284">
        <v>355</v>
      </c>
      <c r="E39" s="283">
        <v>5399</v>
      </c>
      <c r="F39" s="284">
        <v>358</v>
      </c>
      <c r="G39" s="283">
        <v>5553</v>
      </c>
      <c r="H39" s="284">
        <v>370</v>
      </c>
      <c r="I39" s="283">
        <v>5682</v>
      </c>
      <c r="J39" s="284">
        <v>378</v>
      </c>
      <c r="K39" s="283">
        <f>$I39-'[1]Año 2015'!$I39</f>
        <v>562</v>
      </c>
      <c r="L39" s="285">
        <f>$J39-'[1]Año 2015'!$J39</f>
        <v>42</v>
      </c>
      <c r="M39" s="141"/>
      <c r="N39" s="142"/>
    </row>
    <row r="40" spans="1:14" ht="15.75" customHeight="1" x14ac:dyDescent="0.2">
      <c r="A40" s="281">
        <v>34</v>
      </c>
      <c r="B40" s="282" t="s">
        <v>34</v>
      </c>
      <c r="C40" s="283">
        <v>1040229</v>
      </c>
      <c r="D40" s="284">
        <v>215265</v>
      </c>
      <c r="E40" s="283">
        <v>1054955</v>
      </c>
      <c r="F40" s="284">
        <v>221094</v>
      </c>
      <c r="G40" s="283">
        <v>1067854</v>
      </c>
      <c r="H40" s="284">
        <v>226728</v>
      </c>
      <c r="I40" s="283">
        <v>1077127</v>
      </c>
      <c r="J40" s="284">
        <v>231673</v>
      </c>
      <c r="K40" s="283">
        <f>$I40-'[1]Año 2015'!$I40</f>
        <v>50373</v>
      </c>
      <c r="L40" s="285">
        <f>$J40-'[1]Año 2015'!$J40</f>
        <v>21157</v>
      </c>
      <c r="M40" s="141"/>
      <c r="N40" s="142"/>
    </row>
    <row r="41" spans="1:14" x14ac:dyDescent="0.2">
      <c r="A41" s="281">
        <v>35</v>
      </c>
      <c r="B41" s="282" t="s">
        <v>35</v>
      </c>
      <c r="C41" s="283">
        <v>64195</v>
      </c>
      <c r="D41" s="284">
        <v>6558</v>
      </c>
      <c r="E41" s="283">
        <v>67688</v>
      </c>
      <c r="F41" s="284">
        <v>7162</v>
      </c>
      <c r="G41" s="283">
        <v>70757</v>
      </c>
      <c r="H41" s="284">
        <v>7799</v>
      </c>
      <c r="I41" s="283">
        <v>73180</v>
      </c>
      <c r="J41" s="284">
        <v>8321</v>
      </c>
      <c r="K41" s="283">
        <f>$I41-'[1]Año 2015'!$I41</f>
        <v>12152</v>
      </c>
      <c r="L41" s="285">
        <f>$J41-'[1]Año 2015'!$J41</f>
        <v>2202</v>
      </c>
      <c r="M41" s="141"/>
      <c r="N41" s="142"/>
    </row>
    <row r="42" spans="1:14" x14ac:dyDescent="0.2">
      <c r="A42" s="281">
        <v>36</v>
      </c>
      <c r="B42" s="282" t="s">
        <v>36</v>
      </c>
      <c r="C42" s="283">
        <v>465763</v>
      </c>
      <c r="D42" s="284">
        <v>1824</v>
      </c>
      <c r="E42" s="283">
        <v>479903</v>
      </c>
      <c r="F42" s="284">
        <v>1916</v>
      </c>
      <c r="G42" s="283">
        <v>494494</v>
      </c>
      <c r="H42" s="284">
        <v>1999</v>
      </c>
      <c r="I42" s="283">
        <v>506979</v>
      </c>
      <c r="J42" s="284">
        <v>2079</v>
      </c>
      <c r="K42" s="283">
        <f>$I42-'[1]Año 2015'!$I42</f>
        <v>56351</v>
      </c>
      <c r="L42" s="285">
        <f>$J42-'[1]Año 2015'!$J42</f>
        <v>336</v>
      </c>
      <c r="M42" s="141"/>
      <c r="N42" s="142"/>
    </row>
    <row r="43" spans="1:14" ht="12.75" customHeight="1" x14ac:dyDescent="0.2">
      <c r="A43" s="281">
        <v>37</v>
      </c>
      <c r="B43" s="282" t="s">
        <v>37</v>
      </c>
      <c r="C43" s="283">
        <v>205643</v>
      </c>
      <c r="D43" s="284">
        <v>8397</v>
      </c>
      <c r="E43" s="283">
        <v>212534</v>
      </c>
      <c r="F43" s="284">
        <v>8704</v>
      </c>
      <c r="G43" s="283">
        <v>220023</v>
      </c>
      <c r="H43" s="284">
        <v>9057</v>
      </c>
      <c r="I43" s="283">
        <v>226375</v>
      </c>
      <c r="J43" s="284">
        <v>9347</v>
      </c>
      <c r="K43" s="283">
        <f>$I43-'[1]Año 2015'!$I43</f>
        <v>27749</v>
      </c>
      <c r="L43" s="285">
        <f>$J43-'[1]Año 2015'!$J43</f>
        <v>1225</v>
      </c>
      <c r="M43" s="141"/>
      <c r="N43" s="142"/>
    </row>
    <row r="44" spans="1:14" s="76" customFormat="1" x14ac:dyDescent="0.2">
      <c r="A44" s="281">
        <v>38</v>
      </c>
      <c r="B44" s="282" t="s">
        <v>38</v>
      </c>
      <c r="C44" s="283">
        <v>208781</v>
      </c>
      <c r="D44" s="284">
        <v>8206</v>
      </c>
      <c r="E44" s="283">
        <v>213843</v>
      </c>
      <c r="F44" s="284">
        <v>8519</v>
      </c>
      <c r="G44" s="283">
        <v>219418</v>
      </c>
      <c r="H44" s="284">
        <v>8844</v>
      </c>
      <c r="I44" s="283">
        <v>223060</v>
      </c>
      <c r="J44" s="284">
        <v>9105</v>
      </c>
      <c r="K44" s="283">
        <f>$I44-'[1]Año 2015'!$I44</f>
        <v>18291</v>
      </c>
      <c r="L44" s="285">
        <f>$J44-'[1]Año 2015'!$J44</f>
        <v>1089</v>
      </c>
      <c r="M44" s="141"/>
      <c r="N44" s="142"/>
    </row>
    <row r="45" spans="1:14" x14ac:dyDescent="0.2">
      <c r="A45" s="281">
        <v>39</v>
      </c>
      <c r="B45" s="282" t="s">
        <v>39</v>
      </c>
      <c r="C45" s="283">
        <v>266377</v>
      </c>
      <c r="D45" s="284">
        <v>45827</v>
      </c>
      <c r="E45" s="283">
        <v>274511</v>
      </c>
      <c r="F45" s="284">
        <v>48484</v>
      </c>
      <c r="G45" s="283">
        <v>284190</v>
      </c>
      <c r="H45" s="284">
        <v>51217</v>
      </c>
      <c r="I45" s="283">
        <v>290185</v>
      </c>
      <c r="J45" s="284">
        <v>53351</v>
      </c>
      <c r="K45" s="283">
        <f>$I45-'[1]Año 2015'!$I45</f>
        <v>29329</v>
      </c>
      <c r="L45" s="285">
        <f>$J45-'[1]Año 2015'!$J45</f>
        <v>9015</v>
      </c>
      <c r="M45" s="141"/>
      <c r="N45" s="142"/>
    </row>
    <row r="46" spans="1:14" x14ac:dyDescent="0.2">
      <c r="A46" s="281">
        <v>40</v>
      </c>
      <c r="B46" s="282" t="s">
        <v>40</v>
      </c>
      <c r="C46" s="283">
        <v>25373</v>
      </c>
      <c r="D46" s="284">
        <v>2817</v>
      </c>
      <c r="E46" s="283">
        <v>25968</v>
      </c>
      <c r="F46" s="284">
        <v>2927</v>
      </c>
      <c r="G46" s="283">
        <v>26574</v>
      </c>
      <c r="H46" s="284">
        <v>3021</v>
      </c>
      <c r="I46" s="283">
        <v>27152</v>
      </c>
      <c r="J46" s="284">
        <v>3094</v>
      </c>
      <c r="K46" s="283">
        <f>$I46-'[1]Año 2015'!$I46</f>
        <v>2413</v>
      </c>
      <c r="L46" s="285">
        <f>$J46-'[1]Año 2015'!$J46</f>
        <v>369</v>
      </c>
      <c r="M46" s="141"/>
      <c r="N46" s="142"/>
    </row>
    <row r="47" spans="1:14" x14ac:dyDescent="0.2">
      <c r="A47" s="281">
        <v>41</v>
      </c>
      <c r="B47" s="282" t="s">
        <v>41</v>
      </c>
      <c r="C47" s="283">
        <v>494691</v>
      </c>
      <c r="D47" s="284">
        <v>17323</v>
      </c>
      <c r="E47" s="283">
        <v>511268</v>
      </c>
      <c r="F47" s="284">
        <v>18135</v>
      </c>
      <c r="G47" s="283">
        <v>527448</v>
      </c>
      <c r="H47" s="284">
        <v>18943</v>
      </c>
      <c r="I47" s="283">
        <v>540041</v>
      </c>
      <c r="J47" s="284">
        <v>19674</v>
      </c>
      <c r="K47" s="283">
        <f>$I47-'[1]Año 2015'!$I47</f>
        <v>61604</v>
      </c>
      <c r="L47" s="285">
        <f>$J47-'[1]Año 2015'!$J47</f>
        <v>3115</v>
      </c>
      <c r="M47" s="141"/>
      <c r="N47" s="142"/>
    </row>
    <row r="48" spans="1:14" x14ac:dyDescent="0.2">
      <c r="A48" s="281">
        <v>42</v>
      </c>
      <c r="B48" s="282" t="s">
        <v>42</v>
      </c>
      <c r="C48" s="283">
        <v>6383</v>
      </c>
      <c r="D48" s="284">
        <v>754</v>
      </c>
      <c r="E48" s="283">
        <v>6525</v>
      </c>
      <c r="F48" s="284">
        <v>773</v>
      </c>
      <c r="G48" s="283">
        <v>6697</v>
      </c>
      <c r="H48" s="284">
        <v>791</v>
      </c>
      <c r="I48" s="283">
        <v>6865</v>
      </c>
      <c r="J48" s="284">
        <v>813</v>
      </c>
      <c r="K48" s="283">
        <f>$I48-'[1]Año 2015'!$I48</f>
        <v>636</v>
      </c>
      <c r="L48" s="285">
        <f>$J48-'[1]Año 2015'!$J48</f>
        <v>90</v>
      </c>
      <c r="M48" s="141"/>
      <c r="N48" s="142"/>
    </row>
    <row r="49" spans="1:14" x14ac:dyDescent="0.2">
      <c r="A49" s="281">
        <v>43</v>
      </c>
      <c r="B49" s="282" t="s">
        <v>149</v>
      </c>
      <c r="C49" s="283">
        <v>10553</v>
      </c>
      <c r="D49" s="284">
        <v>1846</v>
      </c>
      <c r="E49" s="283">
        <v>10944</v>
      </c>
      <c r="F49" s="284">
        <v>1942</v>
      </c>
      <c r="G49" s="283">
        <v>11349</v>
      </c>
      <c r="H49" s="284">
        <v>2049</v>
      </c>
      <c r="I49" s="283">
        <v>11715</v>
      </c>
      <c r="J49" s="284">
        <v>2133</v>
      </c>
      <c r="K49" s="283">
        <f>$I49-'[1]Año 2015'!$I49</f>
        <v>1505</v>
      </c>
      <c r="L49" s="285">
        <f>$J49-'[1]Año 2015'!$J49</f>
        <v>368</v>
      </c>
      <c r="M49" s="141"/>
      <c r="N49" s="142"/>
    </row>
    <row r="50" spans="1:14" x14ac:dyDescent="0.2">
      <c r="A50" s="281">
        <v>44</v>
      </c>
      <c r="B50" s="282" t="s">
        <v>152</v>
      </c>
      <c r="C50" s="283">
        <v>24612</v>
      </c>
      <c r="D50" s="284">
        <v>11934</v>
      </c>
      <c r="E50" s="283">
        <v>25281</v>
      </c>
      <c r="F50" s="284">
        <v>12366</v>
      </c>
      <c r="G50" s="283">
        <v>25991</v>
      </c>
      <c r="H50" s="284">
        <v>12745</v>
      </c>
      <c r="I50" s="283">
        <v>26486</v>
      </c>
      <c r="J50" s="284">
        <v>13073</v>
      </c>
      <c r="K50" s="283">
        <f>$I50-'[1]Año 2015'!$I50</f>
        <v>2521</v>
      </c>
      <c r="L50" s="285">
        <f>$J50-'[1]Año 2015'!$J50</f>
        <v>1472</v>
      </c>
      <c r="M50" s="141"/>
      <c r="N50" s="142"/>
    </row>
    <row r="51" spans="1:14" x14ac:dyDescent="0.2">
      <c r="A51" s="281">
        <v>45</v>
      </c>
      <c r="B51" s="282" t="s">
        <v>43</v>
      </c>
      <c r="C51" s="283">
        <v>8156</v>
      </c>
      <c r="D51" s="284">
        <v>1166</v>
      </c>
      <c r="E51" s="283">
        <v>8404</v>
      </c>
      <c r="F51" s="284">
        <v>1218</v>
      </c>
      <c r="G51" s="283">
        <v>8695</v>
      </c>
      <c r="H51" s="284">
        <v>1261</v>
      </c>
      <c r="I51" s="283">
        <v>8918</v>
      </c>
      <c r="J51" s="284">
        <v>1307</v>
      </c>
      <c r="K51" s="283">
        <f>$I51-'[1]Año 2015'!$I51</f>
        <v>1056</v>
      </c>
      <c r="L51" s="285">
        <f>$J51-'[1]Año 2015'!$J51</f>
        <v>185</v>
      </c>
      <c r="M51" s="141"/>
      <c r="N51" s="142"/>
    </row>
    <row r="52" spans="1:14" x14ac:dyDescent="0.2">
      <c r="A52" s="281">
        <v>46</v>
      </c>
      <c r="B52" s="282" t="s">
        <v>44</v>
      </c>
      <c r="C52" s="283">
        <v>3665461</v>
      </c>
      <c r="D52" s="284">
        <v>67221</v>
      </c>
      <c r="E52" s="283">
        <v>3744335</v>
      </c>
      <c r="F52" s="284">
        <v>67785</v>
      </c>
      <c r="G52" s="283">
        <v>3819989</v>
      </c>
      <c r="H52" s="284">
        <v>68414</v>
      </c>
      <c r="I52" s="283">
        <v>3884817</v>
      </c>
      <c r="J52" s="284">
        <v>69021</v>
      </c>
      <c r="K52" s="283">
        <f>$I52-'[1]Año 2015'!$I52</f>
        <v>293739</v>
      </c>
      <c r="L52" s="285">
        <f>$J52-'[1]Año 2015'!$J52</f>
        <v>2336</v>
      </c>
      <c r="M52" s="141"/>
      <c r="N52" s="142"/>
    </row>
    <row r="53" spans="1:14" x14ac:dyDescent="0.2">
      <c r="A53" s="281">
        <v>47</v>
      </c>
      <c r="B53" s="282" t="s">
        <v>45</v>
      </c>
      <c r="C53" s="283">
        <v>285917</v>
      </c>
      <c r="D53" s="284">
        <v>11344</v>
      </c>
      <c r="E53" s="283">
        <v>298100</v>
      </c>
      <c r="F53" s="284">
        <v>12109</v>
      </c>
      <c r="G53" s="283">
        <v>309276</v>
      </c>
      <c r="H53" s="284">
        <v>12858</v>
      </c>
      <c r="I53" s="283">
        <v>318660</v>
      </c>
      <c r="J53" s="284">
        <v>13504</v>
      </c>
      <c r="K53" s="283">
        <f>$I53-'[1]Año 2015'!$I53</f>
        <v>41815</v>
      </c>
      <c r="L53" s="285">
        <f>$J53-'[1]Año 2015'!$J53</f>
        <v>2881</v>
      </c>
      <c r="M53" s="141"/>
      <c r="N53" s="142"/>
    </row>
    <row r="54" spans="1:14" x14ac:dyDescent="0.2">
      <c r="A54" s="281">
        <v>48</v>
      </c>
      <c r="B54" s="282" t="s">
        <v>46</v>
      </c>
      <c r="C54" s="283">
        <v>13260</v>
      </c>
      <c r="D54" s="284">
        <v>911</v>
      </c>
      <c r="E54" s="283">
        <v>13608</v>
      </c>
      <c r="F54" s="284">
        <v>948</v>
      </c>
      <c r="G54" s="283">
        <v>13986</v>
      </c>
      <c r="H54" s="284">
        <v>989</v>
      </c>
      <c r="I54" s="283">
        <v>14356</v>
      </c>
      <c r="J54" s="284">
        <v>1016</v>
      </c>
      <c r="K54" s="283">
        <f>$I54-'[1]Año 2015'!$I54</f>
        <v>1532</v>
      </c>
      <c r="L54" s="285">
        <f>$J54-'[1]Año 2015'!$J54</f>
        <v>129</v>
      </c>
      <c r="M54" s="141"/>
      <c r="N54" s="142"/>
    </row>
    <row r="55" spans="1:14" x14ac:dyDescent="0.2">
      <c r="A55" s="281">
        <v>49</v>
      </c>
      <c r="B55" s="282" t="s">
        <v>47</v>
      </c>
      <c r="C55" s="283">
        <v>115083</v>
      </c>
      <c r="D55" s="284">
        <v>1733</v>
      </c>
      <c r="E55" s="283">
        <v>118469</v>
      </c>
      <c r="F55" s="284">
        <v>1808</v>
      </c>
      <c r="G55" s="283">
        <v>122023</v>
      </c>
      <c r="H55" s="284">
        <v>1882</v>
      </c>
      <c r="I55" s="283">
        <v>125491</v>
      </c>
      <c r="J55" s="284">
        <v>1933</v>
      </c>
      <c r="K55" s="283">
        <f>$I55-'[1]Año 2015'!$I55</f>
        <v>14463</v>
      </c>
      <c r="L55" s="285">
        <f>$J55-'[1]Año 2015'!$J55</f>
        <v>266</v>
      </c>
      <c r="M55" s="141"/>
      <c r="N55" s="142"/>
    </row>
    <row r="56" spans="1:14" x14ac:dyDescent="0.2">
      <c r="A56" s="281">
        <v>50</v>
      </c>
      <c r="B56" s="282" t="s">
        <v>48</v>
      </c>
      <c r="C56" s="283">
        <v>153592</v>
      </c>
      <c r="D56" s="284">
        <v>794</v>
      </c>
      <c r="E56" s="283">
        <v>157877</v>
      </c>
      <c r="F56" s="284">
        <v>826</v>
      </c>
      <c r="G56" s="283">
        <v>162062</v>
      </c>
      <c r="H56" s="284">
        <v>859</v>
      </c>
      <c r="I56" s="283">
        <v>165230</v>
      </c>
      <c r="J56" s="284">
        <v>902</v>
      </c>
      <c r="K56" s="283">
        <f>$I56-'[1]Año 2015'!$I56</f>
        <v>16568</v>
      </c>
      <c r="L56" s="285">
        <f>$J56-'[1]Año 2015'!$J56</f>
        <v>148</v>
      </c>
      <c r="M56" s="141"/>
      <c r="N56" s="142"/>
    </row>
    <row r="57" spans="1:14" x14ac:dyDescent="0.2">
      <c r="A57" s="281">
        <v>51</v>
      </c>
      <c r="B57" s="282" t="s">
        <v>151</v>
      </c>
      <c r="C57" s="283">
        <v>572</v>
      </c>
      <c r="D57" s="284">
        <v>120</v>
      </c>
      <c r="E57" s="283">
        <v>582</v>
      </c>
      <c r="F57" s="284">
        <v>121</v>
      </c>
      <c r="G57" s="283">
        <v>593</v>
      </c>
      <c r="H57" s="284">
        <v>122</v>
      </c>
      <c r="I57" s="283">
        <v>607</v>
      </c>
      <c r="J57" s="284">
        <v>126</v>
      </c>
      <c r="K57" s="283">
        <f>$I57-'[1]Año 2015'!$I57</f>
        <v>42</v>
      </c>
      <c r="L57" s="285">
        <f>$J57-'[1]Año 2015'!$J57</f>
        <v>7</v>
      </c>
      <c r="M57" s="141"/>
      <c r="N57" s="142"/>
    </row>
    <row r="58" spans="1:14" x14ac:dyDescent="0.2">
      <c r="A58" s="281">
        <v>52</v>
      </c>
      <c r="B58" s="282" t="s">
        <v>49</v>
      </c>
      <c r="C58" s="283">
        <v>49566</v>
      </c>
      <c r="D58" s="284">
        <v>9678</v>
      </c>
      <c r="E58" s="283">
        <v>50548</v>
      </c>
      <c r="F58" s="284">
        <v>9947</v>
      </c>
      <c r="G58" s="283">
        <v>51654</v>
      </c>
      <c r="H58" s="284">
        <v>10238</v>
      </c>
      <c r="I58" s="283">
        <v>52418</v>
      </c>
      <c r="J58" s="284">
        <v>10530</v>
      </c>
      <c r="K58" s="283">
        <f>$I58-'[1]Año 2015'!$I58</f>
        <v>3756</v>
      </c>
      <c r="L58" s="285">
        <f>$J58-'[1]Año 2015'!$J58</f>
        <v>1139</v>
      </c>
      <c r="M58" s="141"/>
      <c r="N58" s="142"/>
    </row>
    <row r="59" spans="1:14" x14ac:dyDescent="0.2">
      <c r="A59" s="281">
        <v>53</v>
      </c>
      <c r="B59" s="282" t="s">
        <v>50</v>
      </c>
      <c r="C59" s="283">
        <v>17805</v>
      </c>
      <c r="D59" s="284">
        <v>913</v>
      </c>
      <c r="E59" s="283">
        <v>18365</v>
      </c>
      <c r="F59" s="284">
        <v>938</v>
      </c>
      <c r="G59" s="283">
        <v>18831</v>
      </c>
      <c r="H59" s="284">
        <v>964</v>
      </c>
      <c r="I59" s="283">
        <v>19203</v>
      </c>
      <c r="J59" s="284">
        <v>998</v>
      </c>
      <c r="K59" s="283">
        <f>$I59-'[1]Año 2015'!$I59</f>
        <v>1705</v>
      </c>
      <c r="L59" s="285">
        <f>$J59-'[1]Año 2015'!$J59</f>
        <v>116</v>
      </c>
      <c r="M59" s="141"/>
      <c r="N59" s="142"/>
    </row>
    <row r="60" spans="1:14" x14ac:dyDescent="0.2">
      <c r="A60" s="281">
        <v>54</v>
      </c>
      <c r="B60" s="282" t="s">
        <v>51</v>
      </c>
      <c r="C60" s="283">
        <v>543592</v>
      </c>
      <c r="D60" s="284">
        <v>1438</v>
      </c>
      <c r="E60" s="283">
        <v>557980</v>
      </c>
      <c r="F60" s="284">
        <v>1474</v>
      </c>
      <c r="G60" s="283">
        <v>571487</v>
      </c>
      <c r="H60" s="284">
        <v>1527</v>
      </c>
      <c r="I60" s="283">
        <v>584142</v>
      </c>
      <c r="J60" s="284">
        <v>1576</v>
      </c>
      <c r="K60" s="283">
        <f>$I60-'[1]Año 2015'!$I60</f>
        <v>55040</v>
      </c>
      <c r="L60" s="285">
        <f>$J60-'[1]Año 2015'!$J60</f>
        <v>179</v>
      </c>
      <c r="M60" s="141"/>
      <c r="N60" s="142"/>
    </row>
    <row r="61" spans="1:14" x14ac:dyDescent="0.2">
      <c r="A61" s="281">
        <v>55</v>
      </c>
      <c r="B61" s="282" t="s">
        <v>52</v>
      </c>
      <c r="C61" s="283">
        <v>7342</v>
      </c>
      <c r="D61" s="284">
        <v>462</v>
      </c>
      <c r="E61" s="283">
        <v>7557</v>
      </c>
      <c r="F61" s="284">
        <v>494</v>
      </c>
      <c r="G61" s="283">
        <v>7801</v>
      </c>
      <c r="H61" s="284">
        <v>509</v>
      </c>
      <c r="I61" s="283">
        <v>7979</v>
      </c>
      <c r="J61" s="284">
        <v>526</v>
      </c>
      <c r="K61" s="283">
        <f>$I61-'[1]Año 2015'!$I61</f>
        <v>811</v>
      </c>
      <c r="L61" s="285">
        <f>$J61-'[1]Año 2015'!$J61</f>
        <v>77</v>
      </c>
      <c r="M61" s="141"/>
      <c r="N61" s="142"/>
    </row>
    <row r="62" spans="1:14" x14ac:dyDescent="0.2">
      <c r="A62" s="281">
        <v>56</v>
      </c>
      <c r="B62" s="282" t="s">
        <v>53</v>
      </c>
      <c r="C62" s="283">
        <v>217847</v>
      </c>
      <c r="D62" s="284">
        <v>12221</v>
      </c>
      <c r="E62" s="283">
        <v>226135</v>
      </c>
      <c r="F62" s="284">
        <v>12709</v>
      </c>
      <c r="G62" s="283">
        <v>233980</v>
      </c>
      <c r="H62" s="284">
        <v>13105</v>
      </c>
      <c r="I62" s="283">
        <v>240875</v>
      </c>
      <c r="J62" s="284">
        <v>13472</v>
      </c>
      <c r="K62" s="283">
        <f>$I62-'[1]Año 2015'!$I62</f>
        <v>29394</v>
      </c>
      <c r="L62" s="285">
        <f>$J62-'[1]Año 2015'!$J62</f>
        <v>1648</v>
      </c>
      <c r="M62" s="141"/>
      <c r="N62" s="142"/>
    </row>
    <row r="63" spans="1:14" x14ac:dyDescent="0.2">
      <c r="A63" s="281">
        <v>57</v>
      </c>
      <c r="B63" s="282" t="s">
        <v>447</v>
      </c>
      <c r="C63" s="283">
        <v>11121</v>
      </c>
      <c r="D63" s="284">
        <v>1152</v>
      </c>
      <c r="E63" s="283">
        <v>11599</v>
      </c>
      <c r="F63" s="284">
        <v>1166</v>
      </c>
      <c r="G63" s="283">
        <v>19441</v>
      </c>
      <c r="H63" s="284">
        <v>1199</v>
      </c>
      <c r="I63" s="283">
        <v>19929</v>
      </c>
      <c r="J63" s="284">
        <v>1215</v>
      </c>
      <c r="K63" s="283">
        <f>$I63-'[1]Año 2015'!$I63</f>
        <v>9278</v>
      </c>
      <c r="L63" s="285">
        <f>$J63-'[1]Año 2015'!$J63</f>
        <v>91</v>
      </c>
      <c r="M63" s="141"/>
      <c r="N63" s="142"/>
    </row>
    <row r="64" spans="1:14" x14ac:dyDescent="0.2">
      <c r="A64" s="281">
        <v>58</v>
      </c>
      <c r="B64" s="282" t="s">
        <v>448</v>
      </c>
      <c r="C64" s="283">
        <v>3754</v>
      </c>
      <c r="D64" s="284">
        <v>921</v>
      </c>
      <c r="E64" s="283">
        <v>3913</v>
      </c>
      <c r="F64" s="284">
        <v>952</v>
      </c>
      <c r="G64" s="283">
        <v>7032</v>
      </c>
      <c r="H64" s="284">
        <v>996</v>
      </c>
      <c r="I64" s="283">
        <v>7166</v>
      </c>
      <c r="J64" s="284">
        <v>1036</v>
      </c>
      <c r="K64" s="283">
        <f>$I64-'[1]Año 2015'!$I64</f>
        <v>3587</v>
      </c>
      <c r="L64" s="285">
        <f>$J64-'[1]Año 2015'!$J64</f>
        <v>143</v>
      </c>
      <c r="M64" s="141"/>
      <c r="N64" s="142"/>
    </row>
    <row r="65" spans="1:14" x14ac:dyDescent="0.2">
      <c r="A65" s="281">
        <v>59</v>
      </c>
      <c r="B65" s="282" t="s">
        <v>449</v>
      </c>
      <c r="C65" s="283">
        <v>10003</v>
      </c>
      <c r="D65" s="284">
        <v>1365</v>
      </c>
      <c r="E65" s="283">
        <v>10400</v>
      </c>
      <c r="F65" s="284">
        <v>1383</v>
      </c>
      <c r="G65" s="283">
        <v>17615</v>
      </c>
      <c r="H65" s="284">
        <v>1409</v>
      </c>
      <c r="I65" s="283">
        <v>17971</v>
      </c>
      <c r="J65" s="284">
        <v>1434</v>
      </c>
      <c r="K65" s="283">
        <f>$I65-'[1]Año 2015'!$I65</f>
        <v>8381</v>
      </c>
      <c r="L65" s="285">
        <f>$J65-'[1]Año 2015'!$J65</f>
        <v>95</v>
      </c>
      <c r="M65" s="141"/>
      <c r="N65" s="142"/>
    </row>
    <row r="66" spans="1:14" x14ac:dyDescent="0.2">
      <c r="A66" s="281">
        <v>60</v>
      </c>
      <c r="B66" s="282" t="s">
        <v>246</v>
      </c>
      <c r="C66" s="283">
        <v>37128</v>
      </c>
      <c r="D66" s="284">
        <v>4273</v>
      </c>
      <c r="E66" s="283">
        <v>38483</v>
      </c>
      <c r="F66" s="284">
        <v>4520</v>
      </c>
      <c r="G66" s="283">
        <v>39862</v>
      </c>
      <c r="H66" s="284">
        <v>4802</v>
      </c>
      <c r="I66" s="283">
        <v>40875</v>
      </c>
      <c r="J66" s="284">
        <v>4981</v>
      </c>
      <c r="K66" s="283">
        <f>$I66-'[1]Año 2015'!$I66</f>
        <v>5011</v>
      </c>
      <c r="L66" s="285">
        <f>$J66-'[1]Año 2015'!$J66</f>
        <v>929</v>
      </c>
      <c r="M66" s="141"/>
      <c r="N66" s="142"/>
    </row>
    <row r="67" spans="1:14" x14ac:dyDescent="0.2">
      <c r="A67" s="281">
        <v>61</v>
      </c>
      <c r="B67" s="282" t="s">
        <v>242</v>
      </c>
      <c r="C67" s="283">
        <v>156066</v>
      </c>
      <c r="D67" s="284">
        <v>27669</v>
      </c>
      <c r="E67" s="283">
        <v>162634</v>
      </c>
      <c r="F67" s="284">
        <v>29408</v>
      </c>
      <c r="G67" s="283">
        <v>169524</v>
      </c>
      <c r="H67" s="284">
        <v>31355</v>
      </c>
      <c r="I67" s="283">
        <v>174523</v>
      </c>
      <c r="J67" s="284">
        <v>33009</v>
      </c>
      <c r="K67" s="283">
        <f>$I67-'[1]Año 2015'!$I67</f>
        <v>24035</v>
      </c>
      <c r="L67" s="285">
        <f>$J67-'[1]Año 2015'!$J67</f>
        <v>6674</v>
      </c>
      <c r="M67" s="141"/>
      <c r="N67" s="142"/>
    </row>
    <row r="68" spans="1:14" x14ac:dyDescent="0.2">
      <c r="A68" s="281">
        <v>62</v>
      </c>
      <c r="B68" s="282" t="s">
        <v>245</v>
      </c>
      <c r="C68" s="283">
        <v>23098</v>
      </c>
      <c r="D68" s="284">
        <v>2929</v>
      </c>
      <c r="E68" s="283">
        <v>23913</v>
      </c>
      <c r="F68" s="284">
        <v>3030</v>
      </c>
      <c r="G68" s="283">
        <v>24702</v>
      </c>
      <c r="H68" s="284">
        <v>3142</v>
      </c>
      <c r="I68" s="283">
        <v>25376</v>
      </c>
      <c r="J68" s="284">
        <v>3246</v>
      </c>
      <c r="K68" s="283">
        <f>$I68-'[1]Año 2015'!$I68</f>
        <v>3032</v>
      </c>
      <c r="L68" s="285">
        <f>$J68-'[1]Año 2015'!$J68</f>
        <v>415</v>
      </c>
      <c r="M68" s="141"/>
      <c r="N68" s="142"/>
    </row>
    <row r="69" spans="1:14" x14ac:dyDescent="0.2">
      <c r="A69" s="281">
        <v>63</v>
      </c>
      <c r="B69" s="282" t="s">
        <v>239</v>
      </c>
      <c r="C69" s="283">
        <v>1145</v>
      </c>
      <c r="D69" s="284">
        <v>431</v>
      </c>
      <c r="E69" s="283">
        <v>1202</v>
      </c>
      <c r="F69" s="284">
        <v>449</v>
      </c>
      <c r="G69" s="283">
        <v>1284</v>
      </c>
      <c r="H69" s="284">
        <v>479</v>
      </c>
      <c r="I69" s="283">
        <v>1362</v>
      </c>
      <c r="J69" s="284">
        <v>502</v>
      </c>
      <c r="K69" s="283">
        <f>$I69-'[1]Año 2015'!$I69</f>
        <v>266</v>
      </c>
      <c r="L69" s="285">
        <f>$J69-'[1]Año 2015'!$J69</f>
        <v>86</v>
      </c>
      <c r="M69" s="141"/>
      <c r="N69" s="142"/>
    </row>
    <row r="70" spans="1:14" x14ac:dyDescent="0.2">
      <c r="A70" s="281">
        <v>64</v>
      </c>
      <c r="B70" s="282" t="s">
        <v>248</v>
      </c>
      <c r="C70" s="283">
        <v>166059</v>
      </c>
      <c r="D70" s="284">
        <v>1050</v>
      </c>
      <c r="E70" s="283">
        <v>174487</v>
      </c>
      <c r="F70" s="284">
        <v>1122</v>
      </c>
      <c r="G70" s="283">
        <v>183123</v>
      </c>
      <c r="H70" s="284">
        <v>1186</v>
      </c>
      <c r="I70" s="283">
        <v>189493</v>
      </c>
      <c r="J70" s="284">
        <v>1250</v>
      </c>
      <c r="K70" s="283">
        <f>$I70-'[1]Año 2015'!$I70</f>
        <v>31258</v>
      </c>
      <c r="L70" s="285">
        <f>$J70-'[1]Año 2015'!$J70</f>
        <v>250</v>
      </c>
      <c r="M70" s="141"/>
      <c r="N70" s="142"/>
    </row>
    <row r="71" spans="1:14" x14ac:dyDescent="0.2">
      <c r="A71" s="281">
        <v>65</v>
      </c>
      <c r="B71" s="282" t="s">
        <v>249</v>
      </c>
      <c r="C71" s="283">
        <v>531269</v>
      </c>
      <c r="D71" s="284">
        <v>2692</v>
      </c>
      <c r="E71" s="283">
        <v>557345</v>
      </c>
      <c r="F71" s="284">
        <v>2844</v>
      </c>
      <c r="G71" s="283">
        <v>583228</v>
      </c>
      <c r="H71" s="284">
        <v>3059</v>
      </c>
      <c r="I71" s="283">
        <v>605098</v>
      </c>
      <c r="J71" s="284">
        <v>3254</v>
      </c>
      <c r="K71" s="283">
        <f>$I71-'[1]Año 2015'!$I71</f>
        <v>98513</v>
      </c>
      <c r="L71" s="285">
        <f>$J71-'[1]Año 2015'!$J71</f>
        <v>684</v>
      </c>
      <c r="M71" s="141"/>
      <c r="N71" s="142"/>
    </row>
    <row r="72" spans="1:14" x14ac:dyDescent="0.2">
      <c r="A72" s="281">
        <v>66</v>
      </c>
      <c r="B72" s="282" t="s">
        <v>247</v>
      </c>
      <c r="C72" s="283">
        <v>811934</v>
      </c>
      <c r="D72" s="284">
        <v>56210</v>
      </c>
      <c r="E72" s="283">
        <v>848032</v>
      </c>
      <c r="F72" s="284">
        <v>60064</v>
      </c>
      <c r="G72" s="283">
        <v>881873</v>
      </c>
      <c r="H72" s="284">
        <v>63583</v>
      </c>
      <c r="I72" s="283">
        <v>910603</v>
      </c>
      <c r="J72" s="284">
        <v>66664</v>
      </c>
      <c r="K72" s="283">
        <f>$I72-'[1]Año 2015'!$I72</f>
        <v>133977</v>
      </c>
      <c r="L72" s="285">
        <f>$J72-'[1]Año 2015'!$J72</f>
        <v>14071</v>
      </c>
      <c r="M72" s="141"/>
      <c r="N72" s="142"/>
    </row>
    <row r="73" spans="1:14" x14ac:dyDescent="0.2">
      <c r="A73" s="281">
        <v>67</v>
      </c>
      <c r="B73" s="282" t="s">
        <v>240</v>
      </c>
      <c r="C73" s="283">
        <v>1297</v>
      </c>
      <c r="D73" s="284">
        <v>1086</v>
      </c>
      <c r="E73" s="283">
        <v>1342</v>
      </c>
      <c r="F73" s="284">
        <v>1128</v>
      </c>
      <c r="G73" s="283">
        <v>1382</v>
      </c>
      <c r="H73" s="284">
        <v>1165</v>
      </c>
      <c r="I73" s="283">
        <v>1429</v>
      </c>
      <c r="J73" s="284">
        <v>1211</v>
      </c>
      <c r="K73" s="283">
        <f>$I73-'[1]Año 2015'!$I73</f>
        <v>180</v>
      </c>
      <c r="L73" s="285">
        <f>$J73-'[1]Año 2015'!$J73</f>
        <v>159</v>
      </c>
      <c r="M73" s="141"/>
      <c r="N73" s="142"/>
    </row>
    <row r="74" spans="1:14" x14ac:dyDescent="0.2">
      <c r="A74" s="281">
        <v>68</v>
      </c>
      <c r="B74" s="282" t="s">
        <v>237</v>
      </c>
      <c r="C74" s="283">
        <v>1932</v>
      </c>
      <c r="D74" s="284">
        <v>640</v>
      </c>
      <c r="E74" s="283">
        <v>2004</v>
      </c>
      <c r="F74" s="284">
        <v>663</v>
      </c>
      <c r="G74" s="283">
        <v>2073</v>
      </c>
      <c r="H74" s="284">
        <v>688</v>
      </c>
      <c r="I74" s="283">
        <v>2145</v>
      </c>
      <c r="J74" s="284">
        <v>711</v>
      </c>
      <c r="K74" s="283">
        <f>$I74-'[1]Año 2015'!$I74</f>
        <v>292</v>
      </c>
      <c r="L74" s="285">
        <f>$J74-'[1]Año 2015'!$J74</f>
        <v>93</v>
      </c>
      <c r="M74" s="141"/>
      <c r="N74" s="142"/>
    </row>
    <row r="75" spans="1:14" x14ac:dyDescent="0.2">
      <c r="A75" s="281">
        <v>69</v>
      </c>
      <c r="B75" s="282" t="s">
        <v>243</v>
      </c>
      <c r="C75" s="283">
        <v>2286</v>
      </c>
      <c r="D75" s="284">
        <v>484</v>
      </c>
      <c r="E75" s="283">
        <v>2362</v>
      </c>
      <c r="F75" s="284">
        <v>511</v>
      </c>
      <c r="G75" s="283">
        <v>2444</v>
      </c>
      <c r="H75" s="284">
        <v>530</v>
      </c>
      <c r="I75" s="283">
        <v>2490</v>
      </c>
      <c r="J75" s="284">
        <v>547</v>
      </c>
      <c r="K75" s="283">
        <f>$I75-'[1]Año 2015'!$I75</f>
        <v>278</v>
      </c>
      <c r="L75" s="285">
        <f>$J75-'[1]Año 2015'!$J75</f>
        <v>85</v>
      </c>
      <c r="M75" s="141"/>
      <c r="N75" s="142"/>
    </row>
    <row r="76" spans="1:14" x14ac:dyDescent="0.2">
      <c r="A76" s="281">
        <v>70</v>
      </c>
      <c r="B76" s="282" t="s">
        <v>287</v>
      </c>
      <c r="C76" s="283">
        <v>9847</v>
      </c>
      <c r="D76" s="284">
        <v>1441</v>
      </c>
      <c r="E76" s="283">
        <v>10703</v>
      </c>
      <c r="F76" s="284">
        <v>1551</v>
      </c>
      <c r="G76" s="283">
        <v>12200</v>
      </c>
      <c r="H76" s="284">
        <v>1682</v>
      </c>
      <c r="I76" s="283">
        <v>13692</v>
      </c>
      <c r="J76" s="284">
        <v>1787</v>
      </c>
      <c r="K76" s="283">
        <f>$I76-'[1]Año 2015'!$I76</f>
        <v>4679</v>
      </c>
      <c r="L76" s="285">
        <f>$J76-'[1]Año 2015'!$J76</f>
        <v>481</v>
      </c>
      <c r="M76" s="141"/>
      <c r="N76" s="142"/>
    </row>
    <row r="77" spans="1:14" x14ac:dyDescent="0.2">
      <c r="A77" s="281">
        <v>71</v>
      </c>
      <c r="B77" s="282" t="s">
        <v>288</v>
      </c>
      <c r="C77" s="283">
        <v>2903</v>
      </c>
      <c r="D77" s="284">
        <v>412</v>
      </c>
      <c r="E77" s="283">
        <v>3133</v>
      </c>
      <c r="F77" s="284">
        <v>429</v>
      </c>
      <c r="G77" s="283">
        <v>3366</v>
      </c>
      <c r="H77" s="284">
        <v>458</v>
      </c>
      <c r="I77" s="283">
        <v>3587</v>
      </c>
      <c r="J77" s="284">
        <v>473</v>
      </c>
      <c r="K77" s="283">
        <f>$I77-'[1]Año 2015'!$I77</f>
        <v>922</v>
      </c>
      <c r="L77" s="285">
        <f>$J77-'[1]Año 2015'!$J77</f>
        <v>107</v>
      </c>
      <c r="M77" s="141"/>
      <c r="N77" s="142"/>
    </row>
    <row r="78" spans="1:14" x14ac:dyDescent="0.2">
      <c r="A78" s="281">
        <v>72</v>
      </c>
      <c r="B78" s="282" t="s">
        <v>289</v>
      </c>
      <c r="C78" s="283">
        <v>2388</v>
      </c>
      <c r="D78" s="284">
        <v>496</v>
      </c>
      <c r="E78" s="283">
        <v>2584</v>
      </c>
      <c r="F78" s="284">
        <v>534</v>
      </c>
      <c r="G78" s="283">
        <v>2743</v>
      </c>
      <c r="H78" s="284">
        <v>565</v>
      </c>
      <c r="I78" s="283">
        <v>2941</v>
      </c>
      <c r="J78" s="284">
        <v>594</v>
      </c>
      <c r="K78" s="283">
        <f>$I78-'[1]Año 2015'!$I78</f>
        <v>738</v>
      </c>
      <c r="L78" s="285">
        <f>$J78-'[1]Año 2015'!$J78</f>
        <v>127</v>
      </c>
      <c r="M78" s="141"/>
      <c r="N78" s="142"/>
    </row>
    <row r="79" spans="1:14" x14ac:dyDescent="0.2">
      <c r="A79" s="281">
        <v>73</v>
      </c>
      <c r="B79" s="282" t="s">
        <v>290</v>
      </c>
      <c r="C79" s="283">
        <v>240</v>
      </c>
      <c r="D79" s="284">
        <v>31</v>
      </c>
      <c r="E79" s="283">
        <v>255</v>
      </c>
      <c r="F79" s="284">
        <v>33</v>
      </c>
      <c r="G79" s="283">
        <v>266</v>
      </c>
      <c r="H79" s="284">
        <v>38</v>
      </c>
      <c r="I79" s="283">
        <v>284</v>
      </c>
      <c r="J79" s="284">
        <v>41</v>
      </c>
      <c r="K79" s="283">
        <f>$I79-'[1]Año 2015'!$I79</f>
        <v>59</v>
      </c>
      <c r="L79" s="285">
        <f>$J79-'[1]Año 2015'!$J79</f>
        <v>13</v>
      </c>
      <c r="M79" s="141"/>
      <c r="N79" s="142"/>
    </row>
    <row r="80" spans="1:14" x14ac:dyDescent="0.2">
      <c r="A80" s="281">
        <v>74</v>
      </c>
      <c r="B80" s="282" t="s">
        <v>291</v>
      </c>
      <c r="C80" s="283">
        <v>3282</v>
      </c>
      <c r="D80" s="284">
        <v>370</v>
      </c>
      <c r="E80" s="283">
        <v>3531</v>
      </c>
      <c r="F80" s="284">
        <v>401</v>
      </c>
      <c r="G80" s="283">
        <v>3742</v>
      </c>
      <c r="H80" s="284">
        <v>441</v>
      </c>
      <c r="I80" s="283">
        <v>3917</v>
      </c>
      <c r="J80" s="284">
        <v>474</v>
      </c>
      <c r="K80" s="283">
        <f>$I80-'[1]Año 2015'!$I80</f>
        <v>826</v>
      </c>
      <c r="L80" s="285">
        <f>$J80-'[1]Año 2015'!$J80</f>
        <v>139</v>
      </c>
      <c r="M80" s="141"/>
      <c r="N80" s="142"/>
    </row>
    <row r="81" spans="1:14" x14ac:dyDescent="0.2">
      <c r="A81" s="281">
        <v>75</v>
      </c>
      <c r="B81" s="282" t="s">
        <v>292</v>
      </c>
      <c r="C81" s="283">
        <v>13447</v>
      </c>
      <c r="D81" s="284">
        <v>11306</v>
      </c>
      <c r="E81" s="283">
        <v>14212</v>
      </c>
      <c r="F81" s="284">
        <v>12062</v>
      </c>
      <c r="G81" s="283">
        <v>14903</v>
      </c>
      <c r="H81" s="284">
        <v>12922</v>
      </c>
      <c r="I81" s="283">
        <v>15339</v>
      </c>
      <c r="J81" s="284">
        <v>13708</v>
      </c>
      <c r="K81" s="283">
        <f>$I81-'[1]Año 2015'!$I81</f>
        <v>2489</v>
      </c>
      <c r="L81" s="285">
        <f>$J81-'[1]Año 2015'!$J81</f>
        <v>3069</v>
      </c>
      <c r="M81" s="141"/>
      <c r="N81" s="142"/>
    </row>
    <row r="82" spans="1:14" x14ac:dyDescent="0.2">
      <c r="A82" s="281">
        <v>76</v>
      </c>
      <c r="B82" s="282" t="s">
        <v>293</v>
      </c>
      <c r="C82" s="283">
        <v>293760</v>
      </c>
      <c r="D82" s="284">
        <v>47482</v>
      </c>
      <c r="E82" s="283">
        <v>315073</v>
      </c>
      <c r="F82" s="284">
        <v>50998</v>
      </c>
      <c r="G82" s="283">
        <v>335292</v>
      </c>
      <c r="H82" s="284">
        <v>54511</v>
      </c>
      <c r="I82" s="283">
        <v>349533</v>
      </c>
      <c r="J82" s="284">
        <v>57310</v>
      </c>
      <c r="K82" s="283">
        <f>$I82-'[1]Año 2015'!$I82</f>
        <v>76627</v>
      </c>
      <c r="L82" s="285">
        <f>$J82-'[1]Año 2015'!$J82</f>
        <v>13185</v>
      </c>
      <c r="M82" s="141"/>
      <c r="N82" s="142"/>
    </row>
    <row r="83" spans="1:14" s="76" customFormat="1" x14ac:dyDescent="0.2">
      <c r="A83" s="281">
        <v>77</v>
      </c>
      <c r="B83" s="282" t="s">
        <v>294</v>
      </c>
      <c r="C83" s="283">
        <v>174</v>
      </c>
      <c r="D83" s="284">
        <v>63</v>
      </c>
      <c r="E83" s="283">
        <v>207</v>
      </c>
      <c r="F83" s="284">
        <v>72</v>
      </c>
      <c r="G83" s="283">
        <v>243</v>
      </c>
      <c r="H83" s="284">
        <v>84</v>
      </c>
      <c r="I83" s="283">
        <v>276</v>
      </c>
      <c r="J83" s="284">
        <v>99</v>
      </c>
      <c r="K83" s="283">
        <f>$I83-'[1]Año 2015'!$I83</f>
        <v>124</v>
      </c>
      <c r="L83" s="285">
        <f>$J83-'[1]Año 2015'!$J83</f>
        <v>44</v>
      </c>
      <c r="M83" s="141"/>
      <c r="N83" s="148"/>
    </row>
    <row r="84" spans="1:14" x14ac:dyDescent="0.2">
      <c r="A84" s="281">
        <v>78</v>
      </c>
      <c r="B84" s="282" t="s">
        <v>295</v>
      </c>
      <c r="C84" s="283">
        <v>6988</v>
      </c>
      <c r="D84" s="284">
        <v>1903</v>
      </c>
      <c r="E84" s="283">
        <v>7315</v>
      </c>
      <c r="F84" s="284">
        <v>2003</v>
      </c>
      <c r="G84" s="283">
        <v>7743</v>
      </c>
      <c r="H84" s="284">
        <v>2133</v>
      </c>
      <c r="I84" s="283">
        <v>8010</v>
      </c>
      <c r="J84" s="284">
        <v>2243</v>
      </c>
      <c r="K84" s="283">
        <f>$I84-'[1]Año 2015'!$I84</f>
        <v>1342</v>
      </c>
      <c r="L84" s="285">
        <f>$J84-'[1]Año 2015'!$J84</f>
        <v>450</v>
      </c>
      <c r="M84" s="141"/>
      <c r="N84" s="142"/>
    </row>
    <row r="85" spans="1:14" x14ac:dyDescent="0.2">
      <c r="A85" s="281">
        <v>79</v>
      </c>
      <c r="B85" s="282" t="s">
        <v>296</v>
      </c>
      <c r="C85" s="283">
        <v>2430</v>
      </c>
      <c r="D85" s="284">
        <v>222</v>
      </c>
      <c r="E85" s="283">
        <v>2591</v>
      </c>
      <c r="F85" s="284">
        <v>244</v>
      </c>
      <c r="G85" s="283">
        <v>2733</v>
      </c>
      <c r="H85" s="284">
        <v>259</v>
      </c>
      <c r="I85" s="283">
        <v>2852</v>
      </c>
      <c r="J85" s="284">
        <v>273</v>
      </c>
      <c r="K85" s="283">
        <f>$I85-'[1]Año 2015'!$I85</f>
        <v>543</v>
      </c>
      <c r="L85" s="285">
        <f>$J85-'[1]Año 2015'!$J85</f>
        <v>67</v>
      </c>
      <c r="M85" s="141"/>
      <c r="N85" s="142"/>
    </row>
    <row r="86" spans="1:14" x14ac:dyDescent="0.2">
      <c r="A86" s="281">
        <v>80</v>
      </c>
      <c r="B86" s="282" t="s">
        <v>297</v>
      </c>
      <c r="C86" s="283">
        <v>47565</v>
      </c>
      <c r="D86" s="284">
        <v>11703</v>
      </c>
      <c r="E86" s="283">
        <v>54154</v>
      </c>
      <c r="F86" s="284">
        <v>13167</v>
      </c>
      <c r="G86" s="283">
        <v>61169</v>
      </c>
      <c r="H86" s="284">
        <v>14683</v>
      </c>
      <c r="I86" s="283">
        <v>67024</v>
      </c>
      <c r="J86" s="284">
        <v>15943</v>
      </c>
      <c r="K86" s="283">
        <f>$I86-'[1]Año 2015'!$I86</f>
        <v>24953</v>
      </c>
      <c r="L86" s="285">
        <f>$J86-'[1]Año 2015'!$J86</f>
        <v>5492</v>
      </c>
      <c r="M86" s="141"/>
      <c r="N86" s="142"/>
    </row>
    <row r="87" spans="1:14" x14ac:dyDescent="0.2">
      <c r="A87" s="281">
        <v>0</v>
      </c>
      <c r="B87" s="282" t="s">
        <v>145</v>
      </c>
      <c r="C87" s="283"/>
      <c r="D87" s="284"/>
      <c r="E87" s="283"/>
      <c r="F87" s="284"/>
      <c r="G87" s="283"/>
      <c r="H87" s="284"/>
      <c r="I87" s="283"/>
      <c r="J87" s="284"/>
      <c r="K87" s="283">
        <f>$I87-'[1]Año 2015'!$I87</f>
        <v>0</v>
      </c>
      <c r="L87" s="285">
        <f>$J87-'[1]Año 2015'!$J87</f>
        <v>0</v>
      </c>
      <c r="M87" s="141"/>
      <c r="N87" s="142"/>
    </row>
    <row r="88" spans="1:14" x14ac:dyDescent="0.2">
      <c r="A88" s="303"/>
      <c r="B88" s="287" t="s">
        <v>60</v>
      </c>
      <c r="C88" s="288">
        <f>SUM(C7:C87)</f>
        <v>26011485</v>
      </c>
      <c r="D88" s="289">
        <f t="shared" ref="D88:L88" si="0">SUM(D7:D87)</f>
        <v>1377396</v>
      </c>
      <c r="E88" s="288">
        <f t="shared" si="0"/>
        <v>26851759</v>
      </c>
      <c r="F88" s="289">
        <f t="shared" si="0"/>
        <v>1430551</v>
      </c>
      <c r="G88" s="288">
        <f t="shared" si="0"/>
        <v>27673146</v>
      </c>
      <c r="H88" s="289">
        <f t="shared" si="0"/>
        <v>1484298</v>
      </c>
      <c r="I88" s="288">
        <f t="shared" si="0"/>
        <v>28286542</v>
      </c>
      <c r="J88" s="289">
        <f t="shared" si="0"/>
        <v>1526896</v>
      </c>
      <c r="K88" s="288">
        <f>SUM(K7:K87)</f>
        <v>2971590</v>
      </c>
      <c r="L88" s="290">
        <f t="shared" si="0"/>
        <v>191484</v>
      </c>
      <c r="M88" s="141"/>
      <c r="N88" s="142"/>
    </row>
    <row r="89" spans="1:14" x14ac:dyDescent="0.2">
      <c r="E89" s="78"/>
      <c r="M89" s="141"/>
      <c r="N89" s="142"/>
    </row>
    <row r="90" spans="1:14" x14ac:dyDescent="0.2">
      <c r="B90" s="94"/>
      <c r="M90" s="141"/>
      <c r="N90" s="142"/>
    </row>
    <row r="93" spans="1:14" ht="14.25" x14ac:dyDescent="0.2">
      <c r="A93" s="83"/>
      <c r="B93" s="83"/>
      <c r="C93" s="84"/>
      <c r="D93" s="85"/>
      <c r="E93" s="85"/>
      <c r="F93" s="85"/>
      <c r="G93" s="85"/>
      <c r="H93" s="85"/>
      <c r="I93" s="85"/>
      <c r="J93" s="85"/>
      <c r="K93" s="85"/>
      <c r="L93" s="85"/>
      <c r="M93" s="143"/>
    </row>
    <row r="94" spans="1:14" ht="14.25" x14ac:dyDescent="0.2">
      <c r="A94" s="83"/>
      <c r="B94" s="83"/>
      <c r="C94" s="84"/>
      <c r="D94" s="85"/>
      <c r="E94" s="85"/>
      <c r="F94" s="85"/>
      <c r="G94" s="85"/>
      <c r="H94" s="85"/>
      <c r="I94" s="85"/>
      <c r="J94" s="85"/>
      <c r="K94" s="85"/>
      <c r="L94" s="85"/>
      <c r="M94" s="143"/>
    </row>
    <row r="95" spans="1:14" ht="14.25" x14ac:dyDescent="0.2">
      <c r="A95" s="83"/>
      <c r="B95" s="83"/>
      <c r="C95" s="84"/>
      <c r="D95" s="85"/>
      <c r="E95" s="85"/>
      <c r="F95" s="85"/>
      <c r="G95" s="85"/>
      <c r="H95" s="85"/>
      <c r="I95" s="85"/>
      <c r="J95" s="85"/>
      <c r="K95" s="85"/>
      <c r="L95" s="85"/>
      <c r="M95" s="143"/>
    </row>
    <row r="96" spans="1:14" ht="14.25" x14ac:dyDescent="0.2">
      <c r="A96" s="83"/>
      <c r="B96" s="83"/>
      <c r="C96" s="84"/>
      <c r="D96" s="85"/>
      <c r="E96" s="85"/>
      <c r="F96" s="85"/>
      <c r="G96" s="85"/>
      <c r="H96" s="85"/>
      <c r="I96" s="85"/>
      <c r="J96" s="85"/>
      <c r="K96" s="85"/>
      <c r="L96" s="85"/>
      <c r="M96" s="143"/>
    </row>
    <row r="97" spans="1:13" ht="14.25" x14ac:dyDescent="0.2">
      <c r="A97" s="83"/>
      <c r="B97" s="83"/>
      <c r="C97" s="84"/>
      <c r="D97" s="85"/>
      <c r="E97" s="85"/>
      <c r="F97" s="85"/>
      <c r="G97" s="85"/>
      <c r="H97" s="85"/>
      <c r="I97" s="85"/>
      <c r="J97" s="85"/>
      <c r="K97" s="85"/>
      <c r="L97" s="85"/>
      <c r="M97" s="143"/>
    </row>
    <row r="98" spans="1:13" ht="14.25" x14ac:dyDescent="0.2">
      <c r="A98" s="83"/>
      <c r="B98" s="83"/>
      <c r="C98" s="84"/>
      <c r="D98" s="85"/>
      <c r="E98" s="85"/>
      <c r="F98" s="85"/>
      <c r="G98" s="85"/>
      <c r="H98" s="85"/>
      <c r="I98" s="85"/>
      <c r="J98" s="85"/>
      <c r="K98" s="85"/>
      <c r="L98" s="85"/>
      <c r="M98" s="143"/>
    </row>
    <row r="99" spans="1:13" ht="14.25" x14ac:dyDescent="0.2">
      <c r="A99" s="83"/>
      <c r="B99" s="83"/>
      <c r="C99" s="84"/>
      <c r="D99" s="85"/>
      <c r="E99" s="85"/>
      <c r="F99" s="85"/>
      <c r="G99" s="85"/>
      <c r="H99" s="85"/>
      <c r="I99" s="85"/>
      <c r="J99" s="85"/>
      <c r="K99" s="85"/>
      <c r="L99" s="85"/>
      <c r="M99" s="143"/>
    </row>
    <row r="100" spans="1:13" ht="14.25" x14ac:dyDescent="0.2">
      <c r="A100" s="83"/>
      <c r="B100" s="83"/>
      <c r="C100" s="84"/>
      <c r="D100" s="85"/>
      <c r="E100" s="85"/>
      <c r="F100" s="85"/>
      <c r="G100" s="85"/>
      <c r="H100" s="85"/>
      <c r="I100" s="85"/>
      <c r="J100" s="85"/>
      <c r="K100" s="85"/>
      <c r="L100" s="85"/>
      <c r="M100" s="143"/>
    </row>
    <row r="101" spans="1:13" ht="14.25" x14ac:dyDescent="0.2">
      <c r="A101" s="83"/>
      <c r="B101" s="83"/>
      <c r="C101" s="84"/>
      <c r="D101" s="85"/>
      <c r="E101" s="85"/>
      <c r="F101" s="85"/>
      <c r="G101" s="85"/>
      <c r="H101" s="85"/>
      <c r="I101" s="85"/>
      <c r="J101" s="85"/>
      <c r="K101" s="85"/>
      <c r="L101" s="85"/>
      <c r="M101" s="143"/>
    </row>
    <row r="102" spans="1:13" ht="14.25" x14ac:dyDescent="0.2">
      <c r="A102" s="83"/>
      <c r="B102" s="83"/>
      <c r="C102" s="84"/>
      <c r="D102" s="85"/>
      <c r="E102" s="85"/>
      <c r="F102" s="85"/>
      <c r="G102" s="85"/>
      <c r="H102" s="85"/>
      <c r="I102" s="85"/>
      <c r="J102" s="85"/>
      <c r="K102" s="85"/>
      <c r="L102" s="85"/>
      <c r="M102" s="143"/>
    </row>
    <row r="103" spans="1:13" ht="14.25" x14ac:dyDescent="0.2">
      <c r="A103" s="83"/>
      <c r="B103" s="83"/>
      <c r="C103" s="84"/>
      <c r="D103" s="85"/>
      <c r="E103" s="85"/>
      <c r="F103" s="85"/>
      <c r="G103" s="85"/>
      <c r="H103" s="85"/>
      <c r="I103" s="85"/>
      <c r="J103" s="85"/>
      <c r="K103" s="85"/>
      <c r="L103" s="85"/>
      <c r="M103" s="143"/>
    </row>
    <row r="104" spans="1:13" ht="14.25" x14ac:dyDescent="0.2">
      <c r="A104" s="83"/>
      <c r="B104" s="83"/>
      <c r="C104" s="84"/>
      <c r="D104" s="85"/>
      <c r="E104" s="85"/>
      <c r="F104" s="85"/>
      <c r="G104" s="85"/>
      <c r="H104" s="85"/>
      <c r="I104" s="85"/>
      <c r="J104" s="85"/>
      <c r="K104" s="85"/>
      <c r="L104" s="85"/>
      <c r="M104" s="143"/>
    </row>
    <row r="105" spans="1:13" ht="14.25" x14ac:dyDescent="0.2">
      <c r="A105" s="83"/>
      <c r="B105" s="83"/>
      <c r="C105" s="84"/>
      <c r="D105" s="85"/>
      <c r="E105" s="85"/>
      <c r="F105" s="85"/>
      <c r="G105" s="85"/>
      <c r="H105" s="85"/>
      <c r="I105" s="85"/>
      <c r="J105" s="85"/>
      <c r="K105" s="85"/>
      <c r="L105" s="85"/>
      <c r="M105" s="143"/>
    </row>
    <row r="106" spans="1:13" ht="14.25" x14ac:dyDescent="0.2">
      <c r="A106" s="83"/>
      <c r="B106" s="83"/>
      <c r="C106" s="84"/>
      <c r="D106" s="85"/>
      <c r="E106" s="85"/>
      <c r="F106" s="85"/>
      <c r="G106" s="85"/>
      <c r="H106" s="85"/>
      <c r="I106" s="85"/>
      <c r="J106" s="85"/>
      <c r="K106" s="85"/>
      <c r="L106" s="85"/>
      <c r="M106" s="143"/>
    </row>
    <row r="107" spans="1:13" ht="14.25" x14ac:dyDescent="0.2">
      <c r="A107" s="83"/>
      <c r="B107" s="83"/>
      <c r="C107" s="84"/>
      <c r="D107" s="85"/>
      <c r="E107" s="85"/>
      <c r="F107" s="85"/>
      <c r="G107" s="85"/>
      <c r="H107" s="85"/>
      <c r="I107" s="85"/>
      <c r="J107" s="85"/>
      <c r="K107" s="85"/>
      <c r="L107" s="85"/>
      <c r="M107" s="143"/>
    </row>
    <row r="108" spans="1:13" ht="14.25" x14ac:dyDescent="0.2">
      <c r="A108" s="83"/>
      <c r="B108" s="83"/>
      <c r="C108" s="84"/>
      <c r="D108" s="85"/>
      <c r="E108" s="85"/>
      <c r="F108" s="85"/>
      <c r="G108" s="85"/>
      <c r="H108" s="85"/>
      <c r="I108" s="85"/>
      <c r="J108" s="85"/>
      <c r="K108" s="85"/>
      <c r="L108" s="85"/>
      <c r="M108" s="143"/>
    </row>
    <row r="109" spans="1:13" ht="14.25" x14ac:dyDescent="0.2">
      <c r="A109" s="83"/>
      <c r="B109" s="83"/>
      <c r="C109" s="84"/>
      <c r="D109" s="85"/>
      <c r="E109" s="85"/>
      <c r="F109" s="85"/>
      <c r="G109" s="85"/>
      <c r="H109" s="85"/>
      <c r="I109" s="85"/>
      <c r="J109" s="85"/>
      <c r="K109" s="85"/>
      <c r="L109" s="85"/>
      <c r="M109" s="143"/>
    </row>
    <row r="110" spans="1:13" ht="14.25" x14ac:dyDescent="0.2">
      <c r="A110" s="83"/>
      <c r="B110" s="83"/>
      <c r="C110" s="84"/>
      <c r="D110" s="85"/>
      <c r="E110" s="85"/>
      <c r="F110" s="85"/>
      <c r="G110" s="85"/>
      <c r="H110" s="85"/>
      <c r="I110" s="85"/>
      <c r="J110" s="85"/>
      <c r="K110" s="85"/>
      <c r="L110" s="85"/>
      <c r="M110" s="143"/>
    </row>
    <row r="111" spans="1:13" ht="14.25" x14ac:dyDescent="0.2">
      <c r="A111" s="83"/>
      <c r="B111" s="83"/>
      <c r="C111" s="84"/>
      <c r="D111" s="85"/>
      <c r="E111" s="85"/>
      <c r="F111" s="85"/>
      <c r="G111" s="85"/>
      <c r="H111" s="85"/>
      <c r="I111" s="85"/>
      <c r="J111" s="85"/>
      <c r="K111" s="85"/>
      <c r="L111" s="85"/>
      <c r="M111" s="143"/>
    </row>
    <row r="112" spans="1:13" ht="14.25" x14ac:dyDescent="0.2">
      <c r="A112" s="83"/>
      <c r="B112" s="83"/>
      <c r="C112" s="84"/>
      <c r="D112" s="85"/>
      <c r="E112" s="85"/>
      <c r="F112" s="85"/>
      <c r="G112" s="85"/>
      <c r="H112" s="85"/>
      <c r="I112" s="85"/>
      <c r="J112" s="85"/>
      <c r="K112" s="85"/>
      <c r="L112" s="85"/>
      <c r="M112" s="143"/>
    </row>
    <row r="113" spans="1:13" ht="14.25" x14ac:dyDescent="0.2">
      <c r="A113" s="83"/>
      <c r="B113" s="83"/>
      <c r="C113" s="84"/>
      <c r="D113" s="85"/>
      <c r="E113" s="85"/>
      <c r="F113" s="85"/>
      <c r="G113" s="85"/>
      <c r="H113" s="85"/>
      <c r="I113" s="85"/>
      <c r="J113" s="85"/>
      <c r="K113" s="85"/>
      <c r="L113" s="85"/>
      <c r="M113" s="143"/>
    </row>
    <row r="114" spans="1:13" ht="14.25" x14ac:dyDescent="0.2">
      <c r="A114" s="83"/>
      <c r="B114" s="83"/>
      <c r="C114" s="84"/>
      <c r="D114" s="85"/>
      <c r="E114" s="85"/>
      <c r="F114" s="85"/>
      <c r="G114" s="85"/>
      <c r="H114" s="85"/>
      <c r="I114" s="85"/>
      <c r="J114" s="85"/>
      <c r="K114" s="85"/>
      <c r="L114" s="85"/>
      <c r="M114" s="143"/>
    </row>
    <row r="115" spans="1:13" ht="14.25" x14ac:dyDescent="0.2">
      <c r="A115" s="83"/>
      <c r="B115" s="83"/>
      <c r="C115" s="84"/>
      <c r="D115" s="85"/>
      <c r="E115" s="85"/>
      <c r="F115" s="85"/>
      <c r="G115" s="85"/>
      <c r="H115" s="85"/>
      <c r="I115" s="85"/>
      <c r="J115" s="85"/>
      <c r="K115" s="85"/>
      <c r="L115" s="85"/>
      <c r="M115" s="143"/>
    </row>
    <row r="116" spans="1:13" ht="14.25" x14ac:dyDescent="0.2">
      <c r="A116" s="83"/>
      <c r="B116" s="83"/>
      <c r="C116" s="84"/>
      <c r="D116" s="85"/>
      <c r="E116" s="85"/>
      <c r="F116" s="85"/>
      <c r="G116" s="85"/>
      <c r="H116" s="85"/>
      <c r="I116" s="85"/>
      <c r="J116" s="85"/>
      <c r="K116" s="85"/>
      <c r="L116" s="85"/>
      <c r="M116" s="143"/>
    </row>
    <row r="117" spans="1:13" ht="14.25" x14ac:dyDescent="0.2">
      <c r="A117" s="83"/>
      <c r="B117" s="83"/>
      <c r="C117" s="84"/>
      <c r="D117" s="85"/>
      <c r="E117" s="85"/>
      <c r="F117" s="85"/>
      <c r="G117" s="85"/>
      <c r="H117" s="85"/>
      <c r="I117" s="85"/>
      <c r="J117" s="85"/>
      <c r="K117" s="85"/>
      <c r="L117" s="85"/>
      <c r="M117" s="143"/>
    </row>
    <row r="118" spans="1:13" ht="14.25" x14ac:dyDescent="0.2">
      <c r="A118" s="83"/>
      <c r="B118" s="83"/>
      <c r="C118" s="84"/>
      <c r="D118" s="85"/>
      <c r="E118" s="85"/>
      <c r="F118" s="85"/>
      <c r="G118" s="85"/>
      <c r="H118" s="85"/>
      <c r="I118" s="85"/>
      <c r="J118" s="85"/>
      <c r="K118" s="85"/>
      <c r="L118" s="85"/>
      <c r="M118" s="143"/>
    </row>
    <row r="119" spans="1:13" ht="14.25" x14ac:dyDescent="0.2">
      <c r="A119" s="83"/>
      <c r="B119" s="83"/>
      <c r="C119" s="84"/>
      <c r="D119" s="85"/>
      <c r="E119" s="85"/>
      <c r="F119" s="85"/>
      <c r="G119" s="85"/>
      <c r="H119" s="85"/>
      <c r="I119" s="85"/>
      <c r="J119" s="85"/>
      <c r="K119" s="85"/>
      <c r="L119" s="85"/>
      <c r="M119" s="143"/>
    </row>
    <row r="120" spans="1:13" ht="14.25" x14ac:dyDescent="0.2">
      <c r="A120" s="83"/>
      <c r="B120" s="83"/>
      <c r="C120" s="84"/>
      <c r="D120" s="85"/>
      <c r="E120" s="85"/>
      <c r="F120" s="85"/>
      <c r="G120" s="85"/>
      <c r="H120" s="85"/>
      <c r="I120" s="85"/>
      <c r="J120" s="85"/>
      <c r="K120" s="85"/>
      <c r="L120" s="85"/>
      <c r="M120" s="143"/>
    </row>
    <row r="121" spans="1:13" ht="14.25" x14ac:dyDescent="0.2">
      <c r="A121" s="83"/>
      <c r="B121" s="83"/>
      <c r="C121" s="84"/>
      <c r="D121" s="85"/>
      <c r="E121" s="85"/>
      <c r="F121" s="85"/>
      <c r="G121" s="85"/>
      <c r="H121" s="85"/>
      <c r="I121" s="85"/>
      <c r="J121" s="85"/>
      <c r="K121" s="85"/>
      <c r="L121" s="85"/>
      <c r="M121" s="143"/>
    </row>
    <row r="122" spans="1:13" ht="14.25" x14ac:dyDescent="0.2">
      <c r="A122" s="83"/>
      <c r="B122" s="83"/>
      <c r="C122" s="84"/>
      <c r="D122" s="85"/>
      <c r="E122" s="85"/>
      <c r="F122" s="85"/>
      <c r="G122" s="85"/>
      <c r="H122" s="85"/>
      <c r="I122" s="85"/>
      <c r="J122" s="85"/>
      <c r="K122" s="85"/>
      <c r="L122" s="85"/>
      <c r="M122" s="143"/>
    </row>
    <row r="123" spans="1:13" ht="14.25" x14ac:dyDescent="0.2">
      <c r="A123" s="83"/>
      <c r="B123" s="83"/>
      <c r="C123" s="84"/>
      <c r="D123" s="85"/>
      <c r="E123" s="85"/>
      <c r="F123" s="85"/>
      <c r="G123" s="85"/>
      <c r="H123" s="85"/>
      <c r="I123" s="85"/>
      <c r="J123" s="85"/>
      <c r="K123" s="85"/>
      <c r="L123" s="85"/>
      <c r="M123" s="143"/>
    </row>
    <row r="124" spans="1:13" x14ac:dyDescent="0.2">
      <c r="A124" s="72"/>
      <c r="B124" s="72"/>
      <c r="C124" s="72"/>
      <c r="D124" s="85"/>
      <c r="E124" s="85"/>
      <c r="F124" s="85"/>
      <c r="G124" s="85"/>
      <c r="H124" s="85"/>
      <c r="I124" s="85"/>
      <c r="J124" s="85"/>
      <c r="K124" s="85"/>
      <c r="L124" s="85"/>
      <c r="M124" s="143"/>
    </row>
    <row r="125" spans="1:13" x14ac:dyDescent="0.2">
      <c r="A125" s="72"/>
      <c r="B125" s="72"/>
      <c r="C125" s="72"/>
      <c r="D125" s="85"/>
      <c r="E125" s="85"/>
      <c r="F125" s="85"/>
      <c r="G125" s="85"/>
      <c r="H125" s="85"/>
      <c r="I125" s="85"/>
      <c r="J125" s="85"/>
      <c r="K125" s="85"/>
      <c r="L125" s="85"/>
      <c r="M125" s="143"/>
    </row>
    <row r="126" spans="1:13" x14ac:dyDescent="0.2">
      <c r="A126" s="72"/>
      <c r="B126" s="72"/>
      <c r="C126" s="72"/>
      <c r="D126" s="85"/>
      <c r="E126" s="85"/>
      <c r="F126" s="85"/>
      <c r="G126" s="85"/>
      <c r="H126" s="85"/>
      <c r="I126" s="85"/>
      <c r="J126" s="85"/>
      <c r="K126" s="85"/>
      <c r="L126" s="85"/>
      <c r="M126" s="143"/>
    </row>
  </sheetData>
  <mergeCells count="10">
    <mergeCell ref="A2:L2"/>
    <mergeCell ref="A4:A6"/>
    <mergeCell ref="B4:B6"/>
    <mergeCell ref="K5:K6"/>
    <mergeCell ref="L5:L6"/>
    <mergeCell ref="C4:D4"/>
    <mergeCell ref="E4:F4"/>
    <mergeCell ref="G4:H4"/>
    <mergeCell ref="I4:J4"/>
    <mergeCell ref="K4:L4"/>
  </mergeCells>
  <conditionalFormatting sqref="M7:N7 N8:N88 M8:M90">
    <cfRule type="cellIs" dxfId="19" priority="1" operator="greaterThan">
      <formula>0.2</formula>
    </cfRule>
  </conditionalFormatting>
  <pageMargins left="0.74803149606299213" right="0.74803149606299213" top="0.98425196850393704" bottom="0.98425196850393704" header="0" footer="0"/>
  <pageSetup scale="34" orientation="portrait" r:id="rId1"/>
  <headerFooter alignWithMargins="0"/>
  <ignoredErrors>
    <ignoredError sqref="C88:L88"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2:XFB126"/>
  <sheetViews>
    <sheetView showGridLines="0" zoomScaleNormal="100" workbookViewId="0"/>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2" width="15" style="75" customWidth="1"/>
    <col min="13" max="13" width="10.140625" style="140" customWidth="1"/>
    <col min="14" max="14" width="13.140625" style="140" bestFit="1" customWidth="1"/>
    <col min="15" max="16384" width="11.42578125" style="75"/>
  </cols>
  <sheetData>
    <row r="2" spans="1:17" ht="15" x14ac:dyDescent="0.2">
      <c r="A2" s="393" t="s">
        <v>429</v>
      </c>
      <c r="B2" s="393"/>
      <c r="C2" s="393"/>
      <c r="D2" s="393"/>
      <c r="E2" s="393"/>
      <c r="F2" s="393"/>
      <c r="G2" s="393"/>
      <c r="H2" s="393"/>
      <c r="I2" s="393"/>
      <c r="J2" s="393"/>
      <c r="K2" s="393"/>
      <c r="L2" s="393"/>
      <c r="M2" s="139"/>
    </row>
    <row r="3" spans="1:17" ht="15" x14ac:dyDescent="0.2">
      <c r="A3" s="295"/>
      <c r="B3" s="295"/>
      <c r="C3" s="295"/>
      <c r="D3" s="295"/>
      <c r="E3" s="295"/>
      <c r="F3" s="295"/>
      <c r="G3" s="295"/>
      <c r="H3" s="295"/>
      <c r="I3" s="86"/>
      <c r="J3" s="86"/>
      <c r="K3" s="86"/>
      <c r="L3" s="86"/>
      <c r="M3" s="139"/>
    </row>
    <row r="4" spans="1:17" ht="36" customHeight="1" x14ac:dyDescent="0.2">
      <c r="A4" s="394" t="s">
        <v>233</v>
      </c>
      <c r="B4" s="402" t="s">
        <v>0</v>
      </c>
      <c r="C4" s="405" t="s">
        <v>344</v>
      </c>
      <c r="D4" s="405"/>
      <c r="E4" s="405" t="s">
        <v>347</v>
      </c>
      <c r="F4" s="405"/>
      <c r="G4" s="405" t="s">
        <v>348</v>
      </c>
      <c r="H4" s="405"/>
      <c r="I4" s="405" t="s">
        <v>349</v>
      </c>
      <c r="J4" s="405"/>
      <c r="K4" s="400" t="s">
        <v>473</v>
      </c>
      <c r="L4" s="401"/>
      <c r="M4" s="88"/>
    </row>
    <row r="5" spans="1:17" ht="15" customHeight="1" x14ac:dyDescent="0.2">
      <c r="A5" s="395"/>
      <c r="B5" s="403"/>
      <c r="C5" s="276" t="s">
        <v>54</v>
      </c>
      <c r="D5" s="277" t="s">
        <v>55</v>
      </c>
      <c r="E5" s="276" t="s">
        <v>54</v>
      </c>
      <c r="F5" s="277" t="s">
        <v>55</v>
      </c>
      <c r="G5" s="276" t="s">
        <v>54</v>
      </c>
      <c r="H5" s="277" t="s">
        <v>55</v>
      </c>
      <c r="I5" s="276" t="s">
        <v>54</v>
      </c>
      <c r="J5" s="277" t="s">
        <v>55</v>
      </c>
      <c r="K5" s="406" t="s">
        <v>54</v>
      </c>
      <c r="L5" s="408" t="s">
        <v>55</v>
      </c>
      <c r="M5" s="88"/>
      <c r="Q5" s="80"/>
    </row>
    <row r="6" spans="1:17" ht="15" customHeight="1" x14ac:dyDescent="0.2">
      <c r="A6" s="396"/>
      <c r="B6" s="404"/>
      <c r="C6" s="279">
        <v>42825</v>
      </c>
      <c r="D6" s="280">
        <v>42825</v>
      </c>
      <c r="E6" s="279">
        <v>42916</v>
      </c>
      <c r="F6" s="280">
        <v>42916</v>
      </c>
      <c r="G6" s="279">
        <v>43008</v>
      </c>
      <c r="H6" s="280">
        <v>43008</v>
      </c>
      <c r="I6" s="279">
        <v>43100</v>
      </c>
      <c r="J6" s="280">
        <v>43100</v>
      </c>
      <c r="K6" s="407"/>
      <c r="L6" s="409"/>
      <c r="M6" s="88"/>
    </row>
    <row r="7" spans="1:17" x14ac:dyDescent="0.2">
      <c r="A7" s="281">
        <v>1</v>
      </c>
      <c r="B7" s="282" t="s">
        <v>1</v>
      </c>
      <c r="C7" s="283">
        <v>44617</v>
      </c>
      <c r="D7" s="284">
        <v>3894</v>
      </c>
      <c r="E7" s="283">
        <v>45749</v>
      </c>
      <c r="F7" s="284">
        <v>3994</v>
      </c>
      <c r="G7" s="283">
        <v>48584</v>
      </c>
      <c r="H7" s="284">
        <v>4089</v>
      </c>
      <c r="I7" s="283">
        <v>50011</v>
      </c>
      <c r="J7" s="284">
        <v>4193</v>
      </c>
      <c r="K7" s="283">
        <f>$I7-'[1]Año 2016'!$I7</f>
        <v>6626</v>
      </c>
      <c r="L7" s="285">
        <f>$J7-'[1]Año 2016'!$J7</f>
        <v>380</v>
      </c>
      <c r="M7" s="141"/>
      <c r="N7" s="142"/>
      <c r="O7" s="20"/>
      <c r="P7" s="20"/>
    </row>
    <row r="8" spans="1:17" x14ac:dyDescent="0.2">
      <c r="A8" s="281">
        <v>2</v>
      </c>
      <c r="B8" s="282" t="s">
        <v>2</v>
      </c>
      <c r="C8" s="283">
        <v>80139</v>
      </c>
      <c r="D8" s="284">
        <v>4312</v>
      </c>
      <c r="E8" s="283">
        <v>81297</v>
      </c>
      <c r="F8" s="284">
        <v>4415</v>
      </c>
      <c r="G8" s="283">
        <v>81664</v>
      </c>
      <c r="H8" s="284">
        <v>4516</v>
      </c>
      <c r="I8" s="283">
        <v>83016</v>
      </c>
      <c r="J8" s="284">
        <v>4617</v>
      </c>
      <c r="K8" s="283">
        <f>$I8-'[1]Año 2016'!$I8</f>
        <v>4256</v>
      </c>
      <c r="L8" s="285">
        <f>$J8-'[1]Año 2016'!$J8</f>
        <v>367</v>
      </c>
      <c r="M8" s="141"/>
      <c r="N8" s="142"/>
      <c r="O8" s="20"/>
      <c r="P8" s="20"/>
    </row>
    <row r="9" spans="1:17" x14ac:dyDescent="0.2">
      <c r="A9" s="281">
        <v>3</v>
      </c>
      <c r="B9" s="282" t="s">
        <v>3</v>
      </c>
      <c r="C9" s="283">
        <v>3707328</v>
      </c>
      <c r="D9" s="284">
        <v>16258</v>
      </c>
      <c r="E9" s="283">
        <v>3879798</v>
      </c>
      <c r="F9" s="284">
        <v>16618</v>
      </c>
      <c r="G9" s="283">
        <v>4060987</v>
      </c>
      <c r="H9" s="284">
        <v>16957</v>
      </c>
      <c r="I9" s="283">
        <v>4217346</v>
      </c>
      <c r="J9" s="284">
        <v>17302</v>
      </c>
      <c r="K9" s="283">
        <f>$I9-'[1]Año 2016'!$I9</f>
        <v>694503</v>
      </c>
      <c r="L9" s="285">
        <f>$J9-'[1]Año 2016'!$J9</f>
        <v>1382</v>
      </c>
      <c r="M9" s="141"/>
      <c r="N9" s="142"/>
      <c r="O9" s="20"/>
      <c r="P9" s="20"/>
    </row>
    <row r="10" spans="1:17" x14ac:dyDescent="0.2">
      <c r="A10" s="281">
        <v>4</v>
      </c>
      <c r="B10" s="282" t="s">
        <v>4</v>
      </c>
      <c r="C10" s="283">
        <v>176083</v>
      </c>
      <c r="D10" s="284">
        <v>10991</v>
      </c>
      <c r="E10" s="283">
        <v>180207</v>
      </c>
      <c r="F10" s="284">
        <v>11384</v>
      </c>
      <c r="G10" s="283">
        <v>186392</v>
      </c>
      <c r="H10" s="284">
        <v>11825</v>
      </c>
      <c r="I10" s="283">
        <v>191305</v>
      </c>
      <c r="J10" s="284">
        <v>12230</v>
      </c>
      <c r="K10" s="283">
        <f>$I10-'[1]Año 2016'!$I10</f>
        <v>20388</v>
      </c>
      <c r="L10" s="285">
        <f>$J10-'[1]Año 2016'!$J10</f>
        <v>1660</v>
      </c>
      <c r="M10" s="141"/>
      <c r="N10" s="142"/>
    </row>
    <row r="11" spans="1:17" x14ac:dyDescent="0.2">
      <c r="A11" s="281">
        <v>5</v>
      </c>
      <c r="B11" s="282" t="s">
        <v>5</v>
      </c>
      <c r="C11" s="283">
        <v>960763</v>
      </c>
      <c r="D11" s="284">
        <v>12316</v>
      </c>
      <c r="E11" s="283">
        <v>980913</v>
      </c>
      <c r="F11" s="284">
        <v>12660</v>
      </c>
      <c r="G11" s="283">
        <v>1008645</v>
      </c>
      <c r="H11" s="284">
        <v>13013</v>
      </c>
      <c r="I11" s="283">
        <v>1030791</v>
      </c>
      <c r="J11" s="284">
        <v>13326</v>
      </c>
      <c r="K11" s="283">
        <f>$I11-'[1]Año 2016'!$I11</f>
        <v>93932</v>
      </c>
      <c r="L11" s="285">
        <f>$J11-'[1]Año 2016'!$J11</f>
        <v>1352</v>
      </c>
      <c r="M11" s="141"/>
      <c r="N11" s="142"/>
    </row>
    <row r="12" spans="1:17" x14ac:dyDescent="0.2">
      <c r="A12" s="281">
        <v>6</v>
      </c>
      <c r="B12" s="282" t="s">
        <v>6</v>
      </c>
      <c r="C12" s="283">
        <v>11415</v>
      </c>
      <c r="D12" s="284">
        <v>7204</v>
      </c>
      <c r="E12" s="283">
        <v>11699</v>
      </c>
      <c r="F12" s="284">
        <v>7299</v>
      </c>
      <c r="G12" s="283">
        <v>12302</v>
      </c>
      <c r="H12" s="284">
        <v>7419</v>
      </c>
      <c r="I12" s="283">
        <v>12559</v>
      </c>
      <c r="J12" s="284">
        <v>7522</v>
      </c>
      <c r="K12" s="283">
        <f>$I12-'[1]Año 2016'!$I12</f>
        <v>1395</v>
      </c>
      <c r="L12" s="285">
        <f>$J12-'[1]Año 2016'!$J12</f>
        <v>416</v>
      </c>
      <c r="M12" s="141"/>
      <c r="N12" s="142"/>
    </row>
    <row r="13" spans="1:17" x14ac:dyDescent="0.2">
      <c r="A13" s="281">
        <v>7</v>
      </c>
      <c r="B13" s="282" t="s">
        <v>7</v>
      </c>
      <c r="C13" s="283">
        <v>1290377</v>
      </c>
      <c r="D13" s="284">
        <v>116072</v>
      </c>
      <c r="E13" s="283">
        <v>1315953</v>
      </c>
      <c r="F13" s="284">
        <v>118162</v>
      </c>
      <c r="G13" s="283">
        <v>1365522</v>
      </c>
      <c r="H13" s="284">
        <v>120278</v>
      </c>
      <c r="I13" s="283">
        <v>1392077</v>
      </c>
      <c r="J13" s="284">
        <v>122263</v>
      </c>
      <c r="K13" s="283">
        <f>$I13-'[1]Año 2016'!$I13</f>
        <v>131713</v>
      </c>
      <c r="L13" s="285">
        <f>$J13-'[1]Año 2016'!$J13</f>
        <v>8330</v>
      </c>
      <c r="M13" s="141"/>
      <c r="N13" s="142"/>
    </row>
    <row r="14" spans="1:17" x14ac:dyDescent="0.2">
      <c r="A14" s="281">
        <v>8</v>
      </c>
      <c r="B14" s="282" t="s">
        <v>8</v>
      </c>
      <c r="C14" s="283">
        <v>126788</v>
      </c>
      <c r="D14" s="284">
        <v>28140</v>
      </c>
      <c r="E14" s="283">
        <v>129874</v>
      </c>
      <c r="F14" s="284">
        <v>28864</v>
      </c>
      <c r="G14" s="283">
        <v>136369</v>
      </c>
      <c r="H14" s="284">
        <v>29601</v>
      </c>
      <c r="I14" s="283">
        <v>140238</v>
      </c>
      <c r="J14" s="284">
        <v>30343</v>
      </c>
      <c r="K14" s="283">
        <f>$I14-'[1]Año 2016'!$I14</f>
        <v>16869</v>
      </c>
      <c r="L14" s="285">
        <f>$J14-'[1]Año 2016'!$J14</f>
        <v>2758</v>
      </c>
      <c r="M14" s="141"/>
      <c r="N14" s="142"/>
    </row>
    <row r="15" spans="1:17" x14ac:dyDescent="0.2">
      <c r="A15" s="281">
        <v>9</v>
      </c>
      <c r="B15" s="282" t="s">
        <v>9</v>
      </c>
      <c r="C15" s="283">
        <v>9634</v>
      </c>
      <c r="D15" s="284">
        <v>377</v>
      </c>
      <c r="E15" s="283">
        <v>9793</v>
      </c>
      <c r="F15" s="284">
        <v>391</v>
      </c>
      <c r="G15" s="283">
        <v>9894</v>
      </c>
      <c r="H15" s="284">
        <v>400</v>
      </c>
      <c r="I15" s="283">
        <v>10082</v>
      </c>
      <c r="J15" s="284">
        <v>412</v>
      </c>
      <c r="K15" s="283">
        <f>$I15-'[1]Año 2016'!$I15</f>
        <v>655</v>
      </c>
      <c r="L15" s="285">
        <f>$J15-'[1]Año 2016'!$J15</f>
        <v>41</v>
      </c>
      <c r="M15" s="141"/>
      <c r="N15" s="142"/>
    </row>
    <row r="16" spans="1:17" x14ac:dyDescent="0.2">
      <c r="A16" s="281">
        <v>10</v>
      </c>
      <c r="B16" s="282" t="s">
        <v>10</v>
      </c>
      <c r="C16" s="283">
        <v>7533</v>
      </c>
      <c r="D16" s="284">
        <v>1741</v>
      </c>
      <c r="E16" s="283">
        <v>7691</v>
      </c>
      <c r="F16" s="284">
        <v>1772</v>
      </c>
      <c r="G16" s="283">
        <v>7959</v>
      </c>
      <c r="H16" s="284">
        <v>1796</v>
      </c>
      <c r="I16" s="283">
        <v>8185</v>
      </c>
      <c r="J16" s="284">
        <v>1828</v>
      </c>
      <c r="K16" s="283">
        <f>$I16-'[1]Año 2016'!$I16</f>
        <v>805</v>
      </c>
      <c r="L16" s="285">
        <f>$J16-'[1]Año 2016'!$J16</f>
        <v>127</v>
      </c>
      <c r="M16" s="141"/>
      <c r="N16" s="142"/>
    </row>
    <row r="17" spans="1:15" x14ac:dyDescent="0.2">
      <c r="A17" s="281">
        <v>11</v>
      </c>
      <c r="B17" s="282" t="s">
        <v>11</v>
      </c>
      <c r="C17" s="283">
        <v>665313</v>
      </c>
      <c r="D17" s="284">
        <v>23247</v>
      </c>
      <c r="E17" s="283">
        <v>680100</v>
      </c>
      <c r="F17" s="284">
        <v>23800</v>
      </c>
      <c r="G17" s="283">
        <v>701661</v>
      </c>
      <c r="H17" s="284">
        <v>24276</v>
      </c>
      <c r="I17" s="283">
        <v>719114</v>
      </c>
      <c r="J17" s="284">
        <v>24866</v>
      </c>
      <c r="K17" s="283">
        <f>$I17-'[1]Año 2016'!$I17</f>
        <v>72560</v>
      </c>
      <c r="L17" s="285">
        <f>$J17-'[1]Año 2016'!$J17</f>
        <v>2139</v>
      </c>
      <c r="M17" s="141"/>
      <c r="N17" s="142"/>
    </row>
    <row r="18" spans="1:15" ht="15" x14ac:dyDescent="0.2">
      <c r="A18" s="281">
        <v>12</v>
      </c>
      <c r="B18" s="282" t="s">
        <v>12</v>
      </c>
      <c r="C18" s="283">
        <v>27604</v>
      </c>
      <c r="D18" s="284">
        <v>2144</v>
      </c>
      <c r="E18" s="283">
        <v>28332</v>
      </c>
      <c r="F18" s="284">
        <v>2203</v>
      </c>
      <c r="G18" s="283">
        <v>29544</v>
      </c>
      <c r="H18" s="284">
        <v>2261</v>
      </c>
      <c r="I18" s="283">
        <v>30443</v>
      </c>
      <c r="J18" s="284">
        <v>2330</v>
      </c>
      <c r="K18" s="283">
        <f>$I18-'[1]Año 2016'!$I18</f>
        <v>3762</v>
      </c>
      <c r="L18" s="285">
        <f>$J18-'[1]Año 2016'!$J18</f>
        <v>276</v>
      </c>
      <c r="M18" s="141"/>
      <c r="N18" s="142"/>
      <c r="O18" s="256"/>
    </row>
    <row r="19" spans="1:15" x14ac:dyDescent="0.2">
      <c r="A19" s="281">
        <v>13</v>
      </c>
      <c r="B19" s="282" t="s">
        <v>13</v>
      </c>
      <c r="C19" s="283">
        <v>4479</v>
      </c>
      <c r="D19" s="284">
        <v>600</v>
      </c>
      <c r="E19" s="283">
        <v>4561</v>
      </c>
      <c r="F19" s="284">
        <v>622</v>
      </c>
      <c r="G19" s="283">
        <v>4872</v>
      </c>
      <c r="H19" s="284">
        <v>647</v>
      </c>
      <c r="I19" s="283">
        <v>4965</v>
      </c>
      <c r="J19" s="284">
        <v>658</v>
      </c>
      <c r="K19" s="283">
        <f>$I19-'[1]Año 2016'!$I19</f>
        <v>591</v>
      </c>
      <c r="L19" s="285">
        <f>$J19-'[1]Año 2016'!$J19</f>
        <v>80</v>
      </c>
      <c r="M19" s="141"/>
      <c r="N19" s="142"/>
    </row>
    <row r="20" spans="1:15" x14ac:dyDescent="0.2">
      <c r="A20" s="281">
        <v>14</v>
      </c>
      <c r="B20" s="282" t="s">
        <v>14</v>
      </c>
      <c r="C20" s="283">
        <v>12665</v>
      </c>
      <c r="D20" s="284">
        <v>1488</v>
      </c>
      <c r="E20" s="283">
        <v>12889</v>
      </c>
      <c r="F20" s="284">
        <v>1512</v>
      </c>
      <c r="G20" s="283">
        <v>13442</v>
      </c>
      <c r="H20" s="284">
        <v>1544</v>
      </c>
      <c r="I20" s="283">
        <v>13699</v>
      </c>
      <c r="J20" s="284">
        <v>1580</v>
      </c>
      <c r="K20" s="283">
        <f>$I20-'[1]Año 2016'!$I20</f>
        <v>1309</v>
      </c>
      <c r="L20" s="285">
        <f>$J20-'[1]Año 2016'!$J20</f>
        <v>130</v>
      </c>
      <c r="M20" s="141"/>
      <c r="N20" s="142"/>
    </row>
    <row r="21" spans="1:15" x14ac:dyDescent="0.2">
      <c r="A21" s="281">
        <v>15</v>
      </c>
      <c r="B21" s="282" t="s">
        <v>15</v>
      </c>
      <c r="C21" s="283">
        <v>30465</v>
      </c>
      <c r="D21" s="284">
        <v>3029</v>
      </c>
      <c r="E21" s="283">
        <v>31226</v>
      </c>
      <c r="F21" s="284">
        <v>3108</v>
      </c>
      <c r="G21" s="283">
        <v>32320</v>
      </c>
      <c r="H21" s="284">
        <v>3194</v>
      </c>
      <c r="I21" s="283">
        <v>33050</v>
      </c>
      <c r="J21" s="284">
        <v>3258</v>
      </c>
      <c r="K21" s="283">
        <f>$I21-'[1]Año 2016'!$I21</f>
        <v>3296</v>
      </c>
      <c r="L21" s="285">
        <f>$J21-'[1]Año 2016'!$J21</f>
        <v>305</v>
      </c>
      <c r="M21" s="141"/>
      <c r="N21" s="142"/>
    </row>
    <row r="22" spans="1:15" x14ac:dyDescent="0.2">
      <c r="A22" s="281">
        <v>16</v>
      </c>
      <c r="B22" s="282" t="s">
        <v>16</v>
      </c>
      <c r="C22" s="283">
        <v>18067</v>
      </c>
      <c r="D22" s="284">
        <v>3175</v>
      </c>
      <c r="E22" s="283">
        <v>18359</v>
      </c>
      <c r="F22" s="284">
        <v>3259</v>
      </c>
      <c r="G22" s="283">
        <v>19012</v>
      </c>
      <c r="H22" s="284">
        <v>3326</v>
      </c>
      <c r="I22" s="283">
        <v>19340</v>
      </c>
      <c r="J22" s="284">
        <v>3396</v>
      </c>
      <c r="K22" s="283">
        <f>$I22-'[1]Año 2016'!$I22</f>
        <v>1626</v>
      </c>
      <c r="L22" s="285">
        <f>$J22-'[1]Año 2016'!$J22</f>
        <v>283</v>
      </c>
      <c r="M22" s="141"/>
      <c r="N22" s="142"/>
    </row>
    <row r="23" spans="1:15" x14ac:dyDescent="0.2">
      <c r="A23" s="281">
        <v>17</v>
      </c>
      <c r="B23" s="282" t="s">
        <v>17</v>
      </c>
      <c r="C23" s="283">
        <v>20570</v>
      </c>
      <c r="D23" s="284">
        <v>3518</v>
      </c>
      <c r="E23" s="283">
        <v>21070</v>
      </c>
      <c r="F23" s="284">
        <v>3606</v>
      </c>
      <c r="G23" s="283">
        <v>21834</v>
      </c>
      <c r="H23" s="284">
        <v>3726</v>
      </c>
      <c r="I23" s="283">
        <v>22364</v>
      </c>
      <c r="J23" s="284">
        <v>3841</v>
      </c>
      <c r="K23" s="283">
        <f>$I23-'[1]Año 2016'!$I23</f>
        <v>2421</v>
      </c>
      <c r="L23" s="285">
        <f>$J23-'[1]Año 2016'!$J23</f>
        <v>418</v>
      </c>
      <c r="M23" s="141"/>
      <c r="N23" s="142"/>
    </row>
    <row r="24" spans="1:15" s="76" customFormat="1" x14ac:dyDescent="0.2">
      <c r="A24" s="281">
        <v>18</v>
      </c>
      <c r="B24" s="282" t="s">
        <v>432</v>
      </c>
      <c r="C24" s="283">
        <v>195281</v>
      </c>
      <c r="D24" s="284">
        <v>9420</v>
      </c>
      <c r="E24" s="283">
        <v>213206</v>
      </c>
      <c r="F24" s="284">
        <v>9770</v>
      </c>
      <c r="G24" s="283">
        <v>246515</v>
      </c>
      <c r="H24" s="284">
        <v>10152</v>
      </c>
      <c r="I24" s="283">
        <v>274496</v>
      </c>
      <c r="J24" s="284">
        <v>10489</v>
      </c>
      <c r="K24" s="283">
        <f>$I24-'[1]Año 2016'!$I24</f>
        <v>97392</v>
      </c>
      <c r="L24" s="285">
        <f>$J24-'[1]Año 2016'!$J24</f>
        <v>1430</v>
      </c>
      <c r="M24" s="141"/>
      <c r="N24" s="142"/>
    </row>
    <row r="25" spans="1:15" x14ac:dyDescent="0.2">
      <c r="A25" s="281">
        <v>19</v>
      </c>
      <c r="B25" s="282" t="s">
        <v>19</v>
      </c>
      <c r="C25" s="283">
        <v>3536280</v>
      </c>
      <c r="D25" s="284">
        <v>143412</v>
      </c>
      <c r="E25" s="283">
        <v>3614499</v>
      </c>
      <c r="F25" s="284">
        <v>152051</v>
      </c>
      <c r="G25" s="283">
        <v>3715986</v>
      </c>
      <c r="H25" s="284">
        <v>158896</v>
      </c>
      <c r="I25" s="283">
        <v>3758596</v>
      </c>
      <c r="J25" s="284">
        <v>162986</v>
      </c>
      <c r="K25" s="283">
        <f>$I25-'[1]Año 2016'!$I25</f>
        <v>247935</v>
      </c>
      <c r="L25" s="285">
        <f>$J25-'[1]Año 2016'!$J25</f>
        <v>22027</v>
      </c>
      <c r="M25" s="141"/>
      <c r="N25" s="142"/>
    </row>
    <row r="26" spans="1:15" x14ac:dyDescent="0.2">
      <c r="A26" s="281">
        <v>20</v>
      </c>
      <c r="B26" s="282" t="s">
        <v>20</v>
      </c>
      <c r="C26" s="283">
        <v>294158</v>
      </c>
      <c r="D26" s="284">
        <v>1273</v>
      </c>
      <c r="E26" s="283">
        <v>303551</v>
      </c>
      <c r="F26" s="284">
        <v>1333</v>
      </c>
      <c r="G26" s="283">
        <v>318792</v>
      </c>
      <c r="H26" s="284">
        <v>1415</v>
      </c>
      <c r="I26" s="283">
        <v>326118</v>
      </c>
      <c r="J26" s="284">
        <v>1447</v>
      </c>
      <c r="K26" s="283">
        <f>$I26-'[1]Año 2016'!$I26</f>
        <v>37032</v>
      </c>
      <c r="L26" s="285">
        <f>$J26-'[1]Año 2016'!$J26</f>
        <v>205</v>
      </c>
      <c r="M26" s="141"/>
      <c r="N26" s="142"/>
    </row>
    <row r="27" spans="1:15" x14ac:dyDescent="0.2">
      <c r="A27" s="281">
        <v>21</v>
      </c>
      <c r="B27" s="282" t="s">
        <v>21</v>
      </c>
      <c r="C27" s="283">
        <v>2854430</v>
      </c>
      <c r="D27" s="284">
        <v>241437</v>
      </c>
      <c r="E27" s="283">
        <v>2892603</v>
      </c>
      <c r="F27" s="284">
        <v>245576</v>
      </c>
      <c r="G27" s="283">
        <v>3001910</v>
      </c>
      <c r="H27" s="284">
        <v>250333</v>
      </c>
      <c r="I27" s="283">
        <v>3039006</v>
      </c>
      <c r="J27" s="284">
        <v>254478</v>
      </c>
      <c r="K27" s="283">
        <f>$I27-'[1]Año 2016'!$I27</f>
        <v>220172</v>
      </c>
      <c r="L27" s="285">
        <f>$J27-'[1]Año 2016'!$J27</f>
        <v>16692</v>
      </c>
      <c r="M27" s="141"/>
      <c r="N27" s="142"/>
    </row>
    <row r="28" spans="1:15" x14ac:dyDescent="0.2">
      <c r="A28" s="281">
        <v>22</v>
      </c>
      <c r="B28" s="282" t="s">
        <v>22</v>
      </c>
      <c r="C28" s="283">
        <v>15614</v>
      </c>
      <c r="D28" s="284">
        <v>2670</v>
      </c>
      <c r="E28" s="283">
        <v>16367</v>
      </c>
      <c r="F28" s="284">
        <v>2736</v>
      </c>
      <c r="G28" s="283">
        <v>17292</v>
      </c>
      <c r="H28" s="284">
        <v>2823</v>
      </c>
      <c r="I28" s="283">
        <v>17996</v>
      </c>
      <c r="J28" s="284">
        <v>2898</v>
      </c>
      <c r="K28" s="283">
        <f>$I28-'[1]Año 2016'!$I28</f>
        <v>3058</v>
      </c>
      <c r="L28" s="285">
        <f>$J28-'[1]Año 2016'!$J28</f>
        <v>296</v>
      </c>
      <c r="M28" s="141"/>
      <c r="N28" s="142"/>
    </row>
    <row r="29" spans="1:15" x14ac:dyDescent="0.2">
      <c r="A29" s="281">
        <v>23</v>
      </c>
      <c r="B29" s="282" t="s">
        <v>23</v>
      </c>
      <c r="C29" s="283">
        <v>1115165</v>
      </c>
      <c r="D29" s="284">
        <v>155208</v>
      </c>
      <c r="E29" s="283">
        <v>1148814</v>
      </c>
      <c r="F29" s="284">
        <v>159205</v>
      </c>
      <c r="G29" s="283">
        <v>1186019</v>
      </c>
      <c r="H29" s="284">
        <v>163595</v>
      </c>
      <c r="I29" s="283">
        <v>1213831</v>
      </c>
      <c r="J29" s="284">
        <v>166984</v>
      </c>
      <c r="K29" s="283">
        <f>$I29-'[1]Año 2016'!$I29</f>
        <v>128592</v>
      </c>
      <c r="L29" s="285">
        <f>$J29-'[1]Año 2016'!$J29</f>
        <v>16003</v>
      </c>
      <c r="M29" s="141"/>
      <c r="N29" s="142"/>
    </row>
    <row r="30" spans="1:15" x14ac:dyDescent="0.2">
      <c r="A30" s="281">
        <v>24</v>
      </c>
      <c r="B30" s="282" t="s">
        <v>472</v>
      </c>
      <c r="C30" s="283">
        <v>208463</v>
      </c>
      <c r="D30" s="284">
        <v>6999</v>
      </c>
      <c r="E30" s="283">
        <v>212340</v>
      </c>
      <c r="F30" s="284">
        <v>7190</v>
      </c>
      <c r="G30" s="283">
        <v>217728</v>
      </c>
      <c r="H30" s="284">
        <v>7355</v>
      </c>
      <c r="I30" s="283">
        <v>221546</v>
      </c>
      <c r="J30" s="284">
        <v>7515</v>
      </c>
      <c r="K30" s="283">
        <f>$I30-'[1]Año 2016'!$I30</f>
        <v>17326</v>
      </c>
      <c r="L30" s="285">
        <f>$J30-'[1]Año 2016'!$J30</f>
        <v>674</v>
      </c>
      <c r="M30" s="141"/>
      <c r="N30" s="142"/>
    </row>
    <row r="31" spans="1:15" x14ac:dyDescent="0.2">
      <c r="A31" s="281">
        <v>25</v>
      </c>
      <c r="B31" s="282" t="s">
        <v>25</v>
      </c>
      <c r="C31" s="283">
        <v>59779</v>
      </c>
      <c r="D31" s="284">
        <v>6346</v>
      </c>
      <c r="E31" s="283">
        <v>61229</v>
      </c>
      <c r="F31" s="284">
        <v>6509</v>
      </c>
      <c r="G31" s="283">
        <v>63586</v>
      </c>
      <c r="H31" s="284">
        <v>6660</v>
      </c>
      <c r="I31" s="283">
        <v>65143</v>
      </c>
      <c r="J31" s="284">
        <v>6842</v>
      </c>
      <c r="K31" s="283">
        <f>$I31-'[1]Año 2016'!$I31</f>
        <v>7186</v>
      </c>
      <c r="L31" s="285">
        <f>$J31-'[1]Año 2016'!$J31</f>
        <v>633</v>
      </c>
      <c r="M31" s="141"/>
      <c r="N31" s="142"/>
    </row>
    <row r="32" spans="1:15" x14ac:dyDescent="0.2">
      <c r="A32" s="281">
        <v>26</v>
      </c>
      <c r="B32" s="282" t="s">
        <v>150</v>
      </c>
      <c r="C32" s="283">
        <v>222313</v>
      </c>
      <c r="D32" s="284">
        <v>18952</v>
      </c>
      <c r="E32" s="283">
        <v>227720</v>
      </c>
      <c r="F32" s="284">
        <v>19572</v>
      </c>
      <c r="G32" s="283">
        <v>234523</v>
      </c>
      <c r="H32" s="284">
        <v>20190</v>
      </c>
      <c r="I32" s="283">
        <v>240474</v>
      </c>
      <c r="J32" s="284">
        <v>20806</v>
      </c>
      <c r="K32" s="283">
        <f>$I32-'[1]Año 2016'!$I32</f>
        <v>24281</v>
      </c>
      <c r="L32" s="285">
        <f>$J32-'[1]Año 2016'!$J32</f>
        <v>2457</v>
      </c>
      <c r="M32" s="141"/>
      <c r="N32" s="142"/>
    </row>
    <row r="33" spans="1:14" x14ac:dyDescent="0.2">
      <c r="A33" s="281">
        <v>27</v>
      </c>
      <c r="B33" s="282" t="s">
        <v>27</v>
      </c>
      <c r="C33" s="283">
        <v>148064</v>
      </c>
      <c r="D33" s="284">
        <v>1571</v>
      </c>
      <c r="E33" s="283">
        <v>151320</v>
      </c>
      <c r="F33" s="284">
        <v>1621</v>
      </c>
      <c r="G33" s="283">
        <v>155677</v>
      </c>
      <c r="H33" s="284">
        <v>1660</v>
      </c>
      <c r="I33" s="283">
        <v>159391</v>
      </c>
      <c r="J33" s="284">
        <v>1709</v>
      </c>
      <c r="K33" s="283">
        <f>$I33-'[1]Año 2016'!$I33</f>
        <v>15157</v>
      </c>
      <c r="L33" s="285">
        <f>$J33-'[1]Año 2016'!$J33</f>
        <v>187</v>
      </c>
      <c r="M33" s="141"/>
      <c r="N33" s="142"/>
    </row>
    <row r="34" spans="1:14" x14ac:dyDescent="0.2">
      <c r="A34" s="281">
        <v>28</v>
      </c>
      <c r="B34" s="282" t="s">
        <v>28</v>
      </c>
      <c r="C34" s="283">
        <v>41750</v>
      </c>
      <c r="D34" s="284">
        <v>5898</v>
      </c>
      <c r="E34" s="283">
        <v>42722</v>
      </c>
      <c r="F34" s="284">
        <v>6046</v>
      </c>
      <c r="G34" s="283">
        <v>43960</v>
      </c>
      <c r="H34" s="284">
        <v>6239</v>
      </c>
      <c r="I34" s="283">
        <v>45077</v>
      </c>
      <c r="J34" s="284">
        <v>6400</v>
      </c>
      <c r="K34" s="283">
        <f>$I34-'[1]Año 2016'!$I34</f>
        <v>4496</v>
      </c>
      <c r="L34" s="285">
        <f>$J34-'[1]Año 2016'!$J34</f>
        <v>657</v>
      </c>
      <c r="M34" s="141"/>
      <c r="N34" s="142"/>
    </row>
    <row r="35" spans="1:14" x14ac:dyDescent="0.2">
      <c r="A35" s="281">
        <v>29</v>
      </c>
      <c r="B35" s="282" t="s">
        <v>29</v>
      </c>
      <c r="C35" s="283">
        <v>1550848</v>
      </c>
      <c r="D35" s="284">
        <v>19930</v>
      </c>
      <c r="E35" s="283">
        <v>1596129</v>
      </c>
      <c r="F35" s="284">
        <v>21101</v>
      </c>
      <c r="G35" s="283">
        <v>1650520</v>
      </c>
      <c r="H35" s="284">
        <v>22152</v>
      </c>
      <c r="I35" s="283">
        <v>1702799</v>
      </c>
      <c r="J35" s="284">
        <v>23371</v>
      </c>
      <c r="K35" s="283">
        <f>$I35-'[1]Año 2016'!$I35</f>
        <v>206511</v>
      </c>
      <c r="L35" s="285">
        <f>$J35-'[1]Año 2016'!$J35</f>
        <v>4371</v>
      </c>
      <c r="M35" s="141"/>
      <c r="N35" s="142"/>
    </row>
    <row r="36" spans="1:14" x14ac:dyDescent="0.2">
      <c r="A36" s="281">
        <v>30</v>
      </c>
      <c r="B36" s="282" t="s">
        <v>30</v>
      </c>
      <c r="C36" s="283">
        <v>97948</v>
      </c>
      <c r="D36" s="284">
        <v>5532</v>
      </c>
      <c r="E36" s="283">
        <v>99994</v>
      </c>
      <c r="F36" s="284">
        <v>5667</v>
      </c>
      <c r="G36" s="283">
        <v>102360</v>
      </c>
      <c r="H36" s="284">
        <v>5833</v>
      </c>
      <c r="I36" s="283">
        <v>104364</v>
      </c>
      <c r="J36" s="284">
        <v>5984</v>
      </c>
      <c r="K36" s="283">
        <f>$I36-'[1]Año 2016'!$I36</f>
        <v>8699</v>
      </c>
      <c r="L36" s="285">
        <f>$J36-'[1]Año 2016'!$J36</f>
        <v>595</v>
      </c>
      <c r="M36" s="141"/>
      <c r="N36" s="142"/>
    </row>
    <row r="37" spans="1:14" x14ac:dyDescent="0.2">
      <c r="A37" s="281">
        <v>31</v>
      </c>
      <c r="B37" s="282" t="s">
        <v>31</v>
      </c>
      <c r="C37" s="283">
        <v>294953</v>
      </c>
      <c r="D37" s="284">
        <v>5909</v>
      </c>
      <c r="E37" s="283">
        <v>299832</v>
      </c>
      <c r="F37" s="284">
        <v>6085</v>
      </c>
      <c r="G37" s="283">
        <v>307245</v>
      </c>
      <c r="H37" s="284">
        <v>6243</v>
      </c>
      <c r="I37" s="283">
        <v>313788</v>
      </c>
      <c r="J37" s="284">
        <v>6434</v>
      </c>
      <c r="K37" s="283">
        <f>$I37-'[1]Año 2016'!$I37</f>
        <v>25976</v>
      </c>
      <c r="L37" s="285">
        <f>$J37-'[1]Año 2016'!$J37</f>
        <v>669</v>
      </c>
      <c r="M37" s="141"/>
      <c r="N37" s="142"/>
    </row>
    <row r="38" spans="1:14" x14ac:dyDescent="0.2">
      <c r="A38" s="281">
        <v>32</v>
      </c>
      <c r="B38" s="282" t="s">
        <v>32</v>
      </c>
      <c r="C38" s="283">
        <v>23121</v>
      </c>
      <c r="D38" s="284">
        <v>2030</v>
      </c>
      <c r="E38" s="283">
        <v>23692</v>
      </c>
      <c r="F38" s="284">
        <v>2083</v>
      </c>
      <c r="G38" s="283">
        <v>24393</v>
      </c>
      <c r="H38" s="284">
        <v>2129</v>
      </c>
      <c r="I38" s="283">
        <v>25104</v>
      </c>
      <c r="J38" s="284">
        <v>2183</v>
      </c>
      <c r="K38" s="283">
        <f>$I38-'[1]Año 2016'!$I38</f>
        <v>2710</v>
      </c>
      <c r="L38" s="285">
        <f>$J38-'[1]Año 2016'!$J38</f>
        <v>212</v>
      </c>
      <c r="M38" s="141"/>
      <c r="N38" s="142"/>
    </row>
    <row r="39" spans="1:14" x14ac:dyDescent="0.2">
      <c r="A39" s="281">
        <v>33</v>
      </c>
      <c r="B39" s="282" t="s">
        <v>33</v>
      </c>
      <c r="C39" s="283">
        <v>5855</v>
      </c>
      <c r="D39" s="284">
        <v>388</v>
      </c>
      <c r="E39" s="283">
        <v>5988</v>
      </c>
      <c r="F39" s="284">
        <v>403</v>
      </c>
      <c r="G39" s="283">
        <v>6145</v>
      </c>
      <c r="H39" s="284">
        <v>413</v>
      </c>
      <c r="I39" s="283">
        <v>6312</v>
      </c>
      <c r="J39" s="284">
        <v>418</v>
      </c>
      <c r="K39" s="283">
        <f>$I39-'[1]Año 2016'!$I39</f>
        <v>630</v>
      </c>
      <c r="L39" s="285">
        <f>$J39-'[1]Año 2016'!$J39</f>
        <v>40</v>
      </c>
      <c r="M39" s="141"/>
      <c r="N39" s="142"/>
    </row>
    <row r="40" spans="1:14" x14ac:dyDescent="0.2">
      <c r="A40" s="281">
        <v>34</v>
      </c>
      <c r="B40" s="282" t="s">
        <v>34</v>
      </c>
      <c r="C40" s="283">
        <v>1090943</v>
      </c>
      <c r="D40" s="284">
        <v>236228</v>
      </c>
      <c r="E40" s="283">
        <v>1102634</v>
      </c>
      <c r="F40" s="284">
        <v>241441</v>
      </c>
      <c r="G40" s="283">
        <v>1117363</v>
      </c>
      <c r="H40" s="284">
        <v>246489</v>
      </c>
      <c r="I40" s="283">
        <v>1128455</v>
      </c>
      <c r="J40" s="284">
        <v>251044</v>
      </c>
      <c r="K40" s="283">
        <f>$I40-'[1]Año 2016'!$I40</f>
        <v>51328</v>
      </c>
      <c r="L40" s="285">
        <f>$J40-'[1]Año 2016'!$J40</f>
        <v>19371</v>
      </c>
      <c r="M40" s="141"/>
      <c r="N40" s="142"/>
    </row>
    <row r="41" spans="1:14" x14ac:dyDescent="0.2">
      <c r="A41" s="281">
        <v>35</v>
      </c>
      <c r="B41" s="282" t="s">
        <v>35</v>
      </c>
      <c r="C41" s="283">
        <v>76445</v>
      </c>
      <c r="D41" s="284">
        <v>8795</v>
      </c>
      <c r="E41" s="283">
        <v>79489</v>
      </c>
      <c r="F41" s="284">
        <v>9361</v>
      </c>
      <c r="G41" s="283">
        <v>82988</v>
      </c>
      <c r="H41" s="284">
        <v>9966</v>
      </c>
      <c r="I41" s="283">
        <v>86390</v>
      </c>
      <c r="J41" s="284">
        <v>10484</v>
      </c>
      <c r="K41" s="283">
        <f>$I41-'[1]Año 2016'!$I41</f>
        <v>13210</v>
      </c>
      <c r="L41" s="285">
        <f>$J41-'[1]Año 2016'!$J41</f>
        <v>2163</v>
      </c>
      <c r="M41" s="141"/>
      <c r="N41" s="142"/>
    </row>
    <row r="42" spans="1:14" x14ac:dyDescent="0.2">
      <c r="A42" s="281">
        <v>36</v>
      </c>
      <c r="B42" s="282" t="s">
        <v>36</v>
      </c>
      <c r="C42" s="283">
        <v>523430</v>
      </c>
      <c r="D42" s="284">
        <v>2161</v>
      </c>
      <c r="E42" s="283">
        <v>536134</v>
      </c>
      <c r="F42" s="284">
        <v>2257</v>
      </c>
      <c r="G42" s="283">
        <v>553045</v>
      </c>
      <c r="H42" s="284">
        <v>2327</v>
      </c>
      <c r="I42" s="283">
        <v>568546</v>
      </c>
      <c r="J42" s="284">
        <v>2419</v>
      </c>
      <c r="K42" s="283">
        <f>$I42-'[1]Año 2016'!$I42</f>
        <v>61567</v>
      </c>
      <c r="L42" s="285">
        <f>$J42-'[1]Año 2016'!$J42</f>
        <v>340</v>
      </c>
      <c r="M42" s="141"/>
      <c r="N42" s="142"/>
    </row>
    <row r="43" spans="1:14" x14ac:dyDescent="0.2">
      <c r="A43" s="281">
        <v>37</v>
      </c>
      <c r="B43" s="282" t="s">
        <v>37</v>
      </c>
      <c r="C43" s="283">
        <v>233750</v>
      </c>
      <c r="D43" s="284">
        <v>9661</v>
      </c>
      <c r="E43" s="283">
        <v>239743</v>
      </c>
      <c r="F43" s="284">
        <v>9965</v>
      </c>
      <c r="G43" s="283">
        <v>250459</v>
      </c>
      <c r="H43" s="284">
        <v>10320</v>
      </c>
      <c r="I43" s="283">
        <v>257437</v>
      </c>
      <c r="J43" s="284">
        <v>10624</v>
      </c>
      <c r="K43" s="283">
        <f>$I43-'[1]Año 2016'!$I43</f>
        <v>31062</v>
      </c>
      <c r="L43" s="285">
        <f>$J43-'[1]Año 2016'!$J43</f>
        <v>1277</v>
      </c>
      <c r="M43" s="141"/>
      <c r="N43" s="142"/>
    </row>
    <row r="44" spans="1:14" s="76" customFormat="1" x14ac:dyDescent="0.2">
      <c r="A44" s="281">
        <v>38</v>
      </c>
      <c r="B44" s="282" t="s">
        <v>38</v>
      </c>
      <c r="C44" s="283">
        <v>227595</v>
      </c>
      <c r="D44" s="284">
        <v>9295</v>
      </c>
      <c r="E44" s="283">
        <v>231964</v>
      </c>
      <c r="F44" s="284">
        <v>9581</v>
      </c>
      <c r="G44" s="283">
        <v>238144</v>
      </c>
      <c r="H44" s="284">
        <v>9898</v>
      </c>
      <c r="I44" s="283">
        <v>242724</v>
      </c>
      <c r="J44" s="284">
        <v>10141</v>
      </c>
      <c r="K44" s="283">
        <f>$I44-'[1]Año 2016'!$I44</f>
        <v>19664</v>
      </c>
      <c r="L44" s="285">
        <f>$J44-'[1]Año 2016'!$J44</f>
        <v>1036</v>
      </c>
      <c r="M44" s="141"/>
      <c r="N44" s="142"/>
    </row>
    <row r="45" spans="1:14" x14ac:dyDescent="0.2">
      <c r="A45" s="281">
        <v>39</v>
      </c>
      <c r="B45" s="282" t="s">
        <v>39</v>
      </c>
      <c r="C45" s="283">
        <v>295393</v>
      </c>
      <c r="D45" s="284">
        <v>54762</v>
      </c>
      <c r="E45" s="283">
        <v>302471</v>
      </c>
      <c r="F45" s="284">
        <v>57526</v>
      </c>
      <c r="G45" s="283">
        <v>312245</v>
      </c>
      <c r="H45" s="284">
        <v>59997</v>
      </c>
      <c r="I45" s="283">
        <v>319501</v>
      </c>
      <c r="J45" s="284">
        <v>61952</v>
      </c>
      <c r="K45" s="283">
        <f>$I45-'[1]Año 2016'!$I45</f>
        <v>29316</v>
      </c>
      <c r="L45" s="285">
        <f>$J45-'[1]Año 2016'!$J45</f>
        <v>8601</v>
      </c>
      <c r="M45" s="141"/>
      <c r="N45" s="142"/>
    </row>
    <row r="46" spans="1:14" x14ac:dyDescent="0.2">
      <c r="A46" s="281">
        <v>40</v>
      </c>
      <c r="B46" s="282" t="s">
        <v>474</v>
      </c>
      <c r="C46" s="283">
        <v>27722</v>
      </c>
      <c r="D46" s="284">
        <v>3143</v>
      </c>
      <c r="E46" s="283">
        <v>28232</v>
      </c>
      <c r="F46" s="284">
        <v>3214</v>
      </c>
      <c r="G46" s="283">
        <v>27137</v>
      </c>
      <c r="H46" s="284">
        <v>3275</v>
      </c>
      <c r="I46" s="283">
        <v>27695</v>
      </c>
      <c r="J46" s="284">
        <v>3363</v>
      </c>
      <c r="K46" s="283">
        <f>$I46-'[1]Año 2016'!$I46</f>
        <v>543</v>
      </c>
      <c r="L46" s="285">
        <f>$J46-'[1]Año 2016'!$J46</f>
        <v>269</v>
      </c>
      <c r="M46" s="141"/>
      <c r="N46" s="142"/>
    </row>
    <row r="47" spans="1:14" x14ac:dyDescent="0.2">
      <c r="A47" s="281">
        <v>41</v>
      </c>
      <c r="B47" s="282" t="s">
        <v>41</v>
      </c>
      <c r="C47" s="283">
        <v>558773</v>
      </c>
      <c r="D47" s="284">
        <v>20310</v>
      </c>
      <c r="E47" s="283">
        <v>574230</v>
      </c>
      <c r="F47" s="284">
        <v>20968</v>
      </c>
      <c r="G47" s="283">
        <v>591841</v>
      </c>
      <c r="H47" s="284">
        <v>21685</v>
      </c>
      <c r="I47" s="283">
        <v>608349</v>
      </c>
      <c r="J47" s="284">
        <v>22430</v>
      </c>
      <c r="K47" s="283">
        <f>$I47-'[1]Año 2016'!$I47</f>
        <v>68308</v>
      </c>
      <c r="L47" s="285">
        <f>$J47-'[1]Año 2016'!$J47</f>
        <v>2756</v>
      </c>
      <c r="M47" s="141"/>
      <c r="N47" s="142"/>
    </row>
    <row r="48" spans="1:14" x14ac:dyDescent="0.2">
      <c r="A48" s="281">
        <v>42</v>
      </c>
      <c r="B48" s="282" t="s">
        <v>42</v>
      </c>
      <c r="C48" s="283">
        <v>7029</v>
      </c>
      <c r="D48" s="284">
        <v>836</v>
      </c>
      <c r="E48" s="283">
        <v>7188</v>
      </c>
      <c r="F48" s="284">
        <v>853</v>
      </c>
      <c r="G48" s="283">
        <v>7395</v>
      </c>
      <c r="H48" s="284">
        <v>881</v>
      </c>
      <c r="I48" s="283">
        <v>7648</v>
      </c>
      <c r="J48" s="284">
        <v>896</v>
      </c>
      <c r="K48" s="283">
        <f>$I48-'[1]Año 2016'!$I48</f>
        <v>783</v>
      </c>
      <c r="L48" s="285">
        <f>$J48-'[1]Año 2016'!$J48</f>
        <v>83</v>
      </c>
      <c r="M48" s="141"/>
      <c r="N48" s="142"/>
    </row>
    <row r="49" spans="1:14" x14ac:dyDescent="0.2">
      <c r="A49" s="281">
        <v>43</v>
      </c>
      <c r="B49" s="282" t="s">
        <v>149</v>
      </c>
      <c r="C49" s="283">
        <v>12146</v>
      </c>
      <c r="D49" s="284">
        <v>2230</v>
      </c>
      <c r="E49" s="283">
        <v>12554</v>
      </c>
      <c r="F49" s="284">
        <v>2313</v>
      </c>
      <c r="G49" s="283">
        <v>12986</v>
      </c>
      <c r="H49" s="284">
        <v>2414</v>
      </c>
      <c r="I49" s="283">
        <v>13364</v>
      </c>
      <c r="J49" s="284">
        <v>2526</v>
      </c>
      <c r="K49" s="283">
        <f>$I49-'[1]Año 2016'!$I49</f>
        <v>1649</v>
      </c>
      <c r="L49" s="285">
        <f>$J49-'[1]Año 2016'!$J49</f>
        <v>393</v>
      </c>
      <c r="M49" s="141"/>
      <c r="N49" s="142"/>
    </row>
    <row r="50" spans="1:14" x14ac:dyDescent="0.2">
      <c r="A50" s="281">
        <v>44</v>
      </c>
      <c r="B50" s="282" t="s">
        <v>152</v>
      </c>
      <c r="C50" s="283">
        <v>27150</v>
      </c>
      <c r="D50" s="284">
        <v>13409</v>
      </c>
      <c r="E50" s="283">
        <v>27792</v>
      </c>
      <c r="F50" s="284">
        <v>13811</v>
      </c>
      <c r="G50" s="283">
        <v>28531</v>
      </c>
      <c r="H50" s="284">
        <v>14136</v>
      </c>
      <c r="I50" s="283">
        <v>29166</v>
      </c>
      <c r="J50" s="284">
        <v>14452</v>
      </c>
      <c r="K50" s="283">
        <f>$I50-'[1]Año 2016'!$I50</f>
        <v>2680</v>
      </c>
      <c r="L50" s="285">
        <f>$J50-'[1]Año 2016'!$J50</f>
        <v>1379</v>
      </c>
      <c r="M50" s="141"/>
      <c r="N50" s="142"/>
    </row>
    <row r="51" spans="1:14" x14ac:dyDescent="0.2">
      <c r="A51" s="281">
        <v>45</v>
      </c>
      <c r="B51" s="282" t="s">
        <v>43</v>
      </c>
      <c r="C51" s="283">
        <v>9225</v>
      </c>
      <c r="D51" s="284">
        <v>1347</v>
      </c>
      <c r="E51" s="283">
        <v>9519</v>
      </c>
      <c r="F51" s="284">
        <v>1385</v>
      </c>
      <c r="G51" s="283">
        <v>9877</v>
      </c>
      <c r="H51" s="284">
        <v>1433</v>
      </c>
      <c r="I51" s="283">
        <v>10160</v>
      </c>
      <c r="J51" s="284">
        <v>1485</v>
      </c>
      <c r="K51" s="283">
        <f>$I51-'[1]Año 2016'!$I51</f>
        <v>1242</v>
      </c>
      <c r="L51" s="285">
        <f>$J51-'[1]Año 2016'!$J51</f>
        <v>178</v>
      </c>
      <c r="M51" s="141"/>
      <c r="N51" s="142"/>
    </row>
    <row r="52" spans="1:14" x14ac:dyDescent="0.2">
      <c r="A52" s="281">
        <v>46</v>
      </c>
      <c r="B52" s="282" t="s">
        <v>44</v>
      </c>
      <c r="C52" s="283">
        <v>3964271</v>
      </c>
      <c r="D52" s="284">
        <v>69624</v>
      </c>
      <c r="E52" s="283">
        <v>4034860</v>
      </c>
      <c r="F52" s="284">
        <v>70241</v>
      </c>
      <c r="G52" s="283">
        <v>4114832</v>
      </c>
      <c r="H52" s="284">
        <v>70828</v>
      </c>
      <c r="I52" s="283">
        <v>4149640</v>
      </c>
      <c r="J52" s="284">
        <v>71395</v>
      </c>
      <c r="K52" s="283">
        <f>$I52-'[1]Año 2016'!$I52</f>
        <v>264823</v>
      </c>
      <c r="L52" s="285">
        <f>$J52-'[1]Año 2016'!$J52</f>
        <v>2374</v>
      </c>
      <c r="M52" s="141"/>
      <c r="N52" s="142"/>
    </row>
    <row r="53" spans="1:14" x14ac:dyDescent="0.2">
      <c r="A53" s="281">
        <v>47</v>
      </c>
      <c r="B53" s="282" t="s">
        <v>45</v>
      </c>
      <c r="C53" s="283">
        <v>329007</v>
      </c>
      <c r="D53" s="284">
        <v>14223</v>
      </c>
      <c r="E53" s="283">
        <v>339836</v>
      </c>
      <c r="F53" s="284">
        <v>14949</v>
      </c>
      <c r="G53" s="283">
        <v>352658</v>
      </c>
      <c r="H53" s="284">
        <v>15845</v>
      </c>
      <c r="I53" s="283">
        <v>363896</v>
      </c>
      <c r="J53" s="284">
        <v>16662</v>
      </c>
      <c r="K53" s="283">
        <f>$I53-'[1]Año 2016'!$I53</f>
        <v>45236</v>
      </c>
      <c r="L53" s="285">
        <f>$J53-'[1]Año 2016'!$J53</f>
        <v>3158</v>
      </c>
      <c r="M53" s="141"/>
      <c r="N53" s="142"/>
    </row>
    <row r="54" spans="1:14" x14ac:dyDescent="0.2">
      <c r="A54" s="281">
        <v>48</v>
      </c>
      <c r="B54" s="282" t="s">
        <v>46</v>
      </c>
      <c r="C54" s="283">
        <v>14754</v>
      </c>
      <c r="D54" s="284">
        <v>1062</v>
      </c>
      <c r="E54" s="283">
        <v>15105</v>
      </c>
      <c r="F54" s="284">
        <v>1088</v>
      </c>
      <c r="G54" s="283">
        <v>15514</v>
      </c>
      <c r="H54" s="284">
        <v>1128</v>
      </c>
      <c r="I54" s="283">
        <v>15972</v>
      </c>
      <c r="J54" s="284">
        <v>1160</v>
      </c>
      <c r="K54" s="283">
        <f>$I54-'[1]Año 2016'!$I54</f>
        <v>1616</v>
      </c>
      <c r="L54" s="285">
        <f>$J54-'[1]Año 2016'!$J54</f>
        <v>144</v>
      </c>
      <c r="M54" s="141"/>
      <c r="N54" s="142"/>
    </row>
    <row r="55" spans="1:14" x14ac:dyDescent="0.2">
      <c r="A55" s="281">
        <v>49</v>
      </c>
      <c r="B55" s="282" t="s">
        <v>47</v>
      </c>
      <c r="C55" s="283">
        <v>129639</v>
      </c>
      <c r="D55" s="284">
        <v>2015</v>
      </c>
      <c r="E55" s="283">
        <v>132650</v>
      </c>
      <c r="F55" s="284">
        <v>2085</v>
      </c>
      <c r="G55" s="283">
        <v>136739</v>
      </c>
      <c r="H55" s="284">
        <v>2146</v>
      </c>
      <c r="I55" s="283">
        <v>141170</v>
      </c>
      <c r="J55" s="284">
        <v>2212</v>
      </c>
      <c r="K55" s="283">
        <f>$I55-'[1]Año 2016'!$I55</f>
        <v>15679</v>
      </c>
      <c r="L55" s="285">
        <f>$J55-'[1]Año 2016'!$J55</f>
        <v>279</v>
      </c>
      <c r="M55" s="141"/>
      <c r="N55" s="142"/>
    </row>
    <row r="56" spans="1:14" x14ac:dyDescent="0.2">
      <c r="A56" s="281">
        <v>50</v>
      </c>
      <c r="B56" s="282" t="s">
        <v>48</v>
      </c>
      <c r="C56" s="283">
        <v>169518</v>
      </c>
      <c r="D56" s="284">
        <v>942</v>
      </c>
      <c r="E56" s="283">
        <v>172868</v>
      </c>
      <c r="F56" s="284">
        <v>975</v>
      </c>
      <c r="G56" s="283">
        <v>176335</v>
      </c>
      <c r="H56" s="284">
        <v>1005</v>
      </c>
      <c r="I56" s="283">
        <v>180092</v>
      </c>
      <c r="J56" s="284">
        <v>1038</v>
      </c>
      <c r="K56" s="283">
        <f>$I56-'[1]Año 2016'!$I56</f>
        <v>14862</v>
      </c>
      <c r="L56" s="285">
        <f>$J56-'[1]Año 2016'!$J56</f>
        <v>136</v>
      </c>
      <c r="M56" s="141"/>
      <c r="N56" s="142"/>
    </row>
    <row r="57" spans="1:14" x14ac:dyDescent="0.2">
      <c r="A57" s="281">
        <v>51</v>
      </c>
      <c r="B57" s="282" t="s">
        <v>151</v>
      </c>
      <c r="C57" s="283">
        <v>612</v>
      </c>
      <c r="D57" s="284">
        <v>128</v>
      </c>
      <c r="E57" s="283">
        <v>620</v>
      </c>
      <c r="F57" s="284">
        <v>133</v>
      </c>
      <c r="G57" s="283">
        <v>625</v>
      </c>
      <c r="H57" s="284">
        <v>137</v>
      </c>
      <c r="I57" s="283">
        <v>635</v>
      </c>
      <c r="J57" s="284">
        <v>146</v>
      </c>
      <c r="K57" s="283">
        <f>$I57-'[1]Año 2016'!$I57</f>
        <v>28</v>
      </c>
      <c r="L57" s="285">
        <f>$J57-'[1]Año 2016'!$J57</f>
        <v>20</v>
      </c>
      <c r="M57" s="141"/>
      <c r="N57" s="142"/>
    </row>
    <row r="58" spans="1:14" x14ac:dyDescent="0.2">
      <c r="A58" s="281">
        <v>52</v>
      </c>
      <c r="B58" s="282" t="s">
        <v>49</v>
      </c>
      <c r="C58" s="283">
        <v>53486</v>
      </c>
      <c r="D58" s="284">
        <v>10759</v>
      </c>
      <c r="E58" s="283">
        <v>54406</v>
      </c>
      <c r="F58" s="284">
        <v>11019</v>
      </c>
      <c r="G58" s="283">
        <v>55582</v>
      </c>
      <c r="H58" s="284">
        <v>11293</v>
      </c>
      <c r="I58" s="283">
        <v>56492</v>
      </c>
      <c r="J58" s="284">
        <v>11559</v>
      </c>
      <c r="K58" s="283">
        <f>$I58-'[1]Año 2016'!$I58</f>
        <v>4074</v>
      </c>
      <c r="L58" s="285">
        <f>$J58-'[1]Año 2016'!$J58</f>
        <v>1029</v>
      </c>
      <c r="M58" s="141"/>
      <c r="N58" s="142"/>
    </row>
    <row r="59" spans="1:14" x14ac:dyDescent="0.2">
      <c r="A59" s="281">
        <v>53</v>
      </c>
      <c r="B59" s="282" t="s">
        <v>50</v>
      </c>
      <c r="C59" s="283">
        <v>19556</v>
      </c>
      <c r="D59" s="284">
        <v>1023</v>
      </c>
      <c r="E59" s="283">
        <v>19926</v>
      </c>
      <c r="F59" s="284">
        <v>1060</v>
      </c>
      <c r="G59" s="283">
        <v>20392</v>
      </c>
      <c r="H59" s="284">
        <v>1093</v>
      </c>
      <c r="I59" s="283">
        <v>20743</v>
      </c>
      <c r="J59" s="284">
        <v>1133</v>
      </c>
      <c r="K59" s="283">
        <f>$I59-'[1]Año 2016'!$I59</f>
        <v>1540</v>
      </c>
      <c r="L59" s="285">
        <f>$J59-'[1]Año 2016'!$J59</f>
        <v>135</v>
      </c>
      <c r="M59" s="141"/>
      <c r="N59" s="142"/>
    </row>
    <row r="60" spans="1:14" x14ac:dyDescent="0.2">
      <c r="A60" s="281">
        <v>54</v>
      </c>
      <c r="B60" s="282" t="s">
        <v>51</v>
      </c>
      <c r="C60" s="283">
        <v>599123</v>
      </c>
      <c r="D60" s="284">
        <v>1613</v>
      </c>
      <c r="E60" s="283">
        <v>611848</v>
      </c>
      <c r="F60" s="284">
        <v>1649</v>
      </c>
      <c r="G60" s="283">
        <v>627272</v>
      </c>
      <c r="H60" s="284">
        <v>1672</v>
      </c>
      <c r="I60" s="283">
        <v>641677</v>
      </c>
      <c r="J60" s="284">
        <v>1690</v>
      </c>
      <c r="K60" s="283">
        <f>$I60-'[1]Año 2016'!$I60</f>
        <v>57535</v>
      </c>
      <c r="L60" s="285">
        <f>$J60-'[1]Año 2016'!$J60</f>
        <v>114</v>
      </c>
      <c r="M60" s="141"/>
      <c r="N60" s="142"/>
    </row>
    <row r="61" spans="1:14" x14ac:dyDescent="0.2">
      <c r="A61" s="281">
        <v>55</v>
      </c>
      <c r="B61" s="282" t="s">
        <v>52</v>
      </c>
      <c r="C61" s="283">
        <v>8197</v>
      </c>
      <c r="D61" s="284">
        <v>544</v>
      </c>
      <c r="E61" s="283">
        <v>8394</v>
      </c>
      <c r="F61" s="284">
        <v>569</v>
      </c>
      <c r="G61" s="283">
        <v>8645</v>
      </c>
      <c r="H61" s="284">
        <v>603</v>
      </c>
      <c r="I61" s="283">
        <v>8850</v>
      </c>
      <c r="J61" s="284">
        <v>624</v>
      </c>
      <c r="K61" s="283">
        <f>$I61-'[1]Año 2016'!$I61</f>
        <v>871</v>
      </c>
      <c r="L61" s="285">
        <f>$J61-'[1]Año 2016'!$J61</f>
        <v>98</v>
      </c>
      <c r="M61" s="141"/>
      <c r="N61" s="142"/>
    </row>
    <row r="62" spans="1:14" x14ac:dyDescent="0.2">
      <c r="A62" s="281">
        <v>56</v>
      </c>
      <c r="B62" s="282" t="s">
        <v>53</v>
      </c>
      <c r="C62" s="283">
        <v>248480</v>
      </c>
      <c r="D62" s="284">
        <v>13826</v>
      </c>
      <c r="E62" s="283">
        <v>255923</v>
      </c>
      <c r="F62" s="284">
        <v>14205</v>
      </c>
      <c r="G62" s="283">
        <v>264336</v>
      </c>
      <c r="H62" s="284">
        <v>14576</v>
      </c>
      <c r="I62" s="283">
        <v>273045</v>
      </c>
      <c r="J62" s="284">
        <v>14983</v>
      </c>
      <c r="K62" s="283">
        <f>$I62-'[1]Año 2016'!$I62</f>
        <v>32170</v>
      </c>
      <c r="L62" s="285">
        <f>$J62-'[1]Año 2016'!$J62</f>
        <v>1511</v>
      </c>
      <c r="M62" s="141"/>
      <c r="N62" s="142"/>
    </row>
    <row r="63" spans="1:14" x14ac:dyDescent="0.2">
      <c r="A63" s="281">
        <v>57</v>
      </c>
      <c r="B63" s="282" t="s">
        <v>447</v>
      </c>
      <c r="C63" s="283">
        <v>20361</v>
      </c>
      <c r="D63" s="284">
        <v>1241</v>
      </c>
      <c r="E63" s="283">
        <v>20733</v>
      </c>
      <c r="F63" s="284">
        <v>1258</v>
      </c>
      <c r="G63" s="283">
        <v>20762</v>
      </c>
      <c r="H63" s="284">
        <v>1274</v>
      </c>
      <c r="I63" s="283">
        <v>21167</v>
      </c>
      <c r="J63" s="284">
        <v>1295</v>
      </c>
      <c r="K63" s="283">
        <f>$I63-'[1]Año 2016'!$I63</f>
        <v>1238</v>
      </c>
      <c r="L63" s="285">
        <f>$J63-'[1]Año 2016'!$J63</f>
        <v>80</v>
      </c>
      <c r="M63" s="141"/>
      <c r="N63" s="142"/>
    </row>
    <row r="64" spans="1:14" x14ac:dyDescent="0.2">
      <c r="A64" s="281">
        <v>58</v>
      </c>
      <c r="B64" s="282" t="s">
        <v>448</v>
      </c>
      <c r="C64" s="283">
        <v>7339</v>
      </c>
      <c r="D64" s="284">
        <v>1070</v>
      </c>
      <c r="E64" s="283">
        <v>7484</v>
      </c>
      <c r="F64" s="284">
        <v>1104</v>
      </c>
      <c r="G64" s="283">
        <v>7541</v>
      </c>
      <c r="H64" s="284">
        <v>1141</v>
      </c>
      <c r="I64" s="283">
        <v>7693</v>
      </c>
      <c r="J64" s="284">
        <v>1179</v>
      </c>
      <c r="K64" s="283">
        <f>$I64-'[1]Año 2016'!$I64</f>
        <v>527</v>
      </c>
      <c r="L64" s="285">
        <f>$J64-'[1]Año 2016'!$J64</f>
        <v>143</v>
      </c>
      <c r="M64" s="141"/>
      <c r="N64" s="142"/>
    </row>
    <row r="65" spans="1:14" x14ac:dyDescent="0.2">
      <c r="A65" s="281">
        <v>59</v>
      </c>
      <c r="B65" s="282" t="s">
        <v>449</v>
      </c>
      <c r="C65" s="283">
        <v>18336</v>
      </c>
      <c r="D65" s="284">
        <v>1457</v>
      </c>
      <c r="E65" s="283">
        <v>18653</v>
      </c>
      <c r="F65" s="284">
        <v>1475</v>
      </c>
      <c r="G65" s="283">
        <v>18679</v>
      </c>
      <c r="H65" s="284">
        <v>1489</v>
      </c>
      <c r="I65" s="283">
        <v>19007</v>
      </c>
      <c r="J65" s="284">
        <v>1511</v>
      </c>
      <c r="K65" s="283">
        <f>$I65-'[1]Año 2016'!$I65</f>
        <v>1036</v>
      </c>
      <c r="L65" s="285">
        <f>$J65-'[1]Año 2016'!$J65</f>
        <v>77</v>
      </c>
      <c r="M65" s="141"/>
      <c r="N65" s="142"/>
    </row>
    <row r="66" spans="1:14" x14ac:dyDescent="0.2">
      <c r="A66" s="281">
        <v>60</v>
      </c>
      <c r="B66" s="282" t="s">
        <v>246</v>
      </c>
      <c r="C66" s="283">
        <v>42358</v>
      </c>
      <c r="D66" s="284">
        <v>5217</v>
      </c>
      <c r="E66" s="283">
        <v>43715</v>
      </c>
      <c r="F66" s="284">
        <v>5457</v>
      </c>
      <c r="G66" s="283">
        <v>45429</v>
      </c>
      <c r="H66" s="284">
        <v>5708</v>
      </c>
      <c r="I66" s="283">
        <v>46824</v>
      </c>
      <c r="J66" s="284">
        <v>5941</v>
      </c>
      <c r="K66" s="283">
        <f>$I66-'[1]Año 2016'!$I66</f>
        <v>5949</v>
      </c>
      <c r="L66" s="285">
        <f>$J66-'[1]Año 2016'!$J66</f>
        <v>960</v>
      </c>
      <c r="M66" s="141"/>
      <c r="N66" s="142"/>
    </row>
    <row r="67" spans="1:14" x14ac:dyDescent="0.2">
      <c r="A67" s="281">
        <v>61</v>
      </c>
      <c r="B67" s="282" t="s">
        <v>242</v>
      </c>
      <c r="C67" s="283">
        <v>180924</v>
      </c>
      <c r="D67" s="284">
        <v>34340</v>
      </c>
      <c r="E67" s="283">
        <v>187150</v>
      </c>
      <c r="F67" s="284">
        <v>36007</v>
      </c>
      <c r="G67" s="283">
        <v>194587</v>
      </c>
      <c r="H67" s="284">
        <v>37752</v>
      </c>
      <c r="I67" s="283">
        <v>200715</v>
      </c>
      <c r="J67" s="284">
        <v>39440</v>
      </c>
      <c r="K67" s="283">
        <f>$I67-'[1]Año 2016'!$I67</f>
        <v>26192</v>
      </c>
      <c r="L67" s="285">
        <f>$J67-'[1]Año 2016'!$J67</f>
        <v>6431</v>
      </c>
      <c r="M67" s="141"/>
      <c r="N67" s="142"/>
    </row>
    <row r="68" spans="1:14" x14ac:dyDescent="0.2">
      <c r="A68" s="281">
        <v>62</v>
      </c>
      <c r="B68" s="282" t="s">
        <v>245</v>
      </c>
      <c r="C68" s="283">
        <v>26214</v>
      </c>
      <c r="D68" s="284">
        <v>3370</v>
      </c>
      <c r="E68" s="283">
        <v>26998</v>
      </c>
      <c r="F68" s="284">
        <v>3478</v>
      </c>
      <c r="G68" s="283">
        <v>27831</v>
      </c>
      <c r="H68" s="284">
        <v>3594</v>
      </c>
      <c r="I68" s="283">
        <v>28592</v>
      </c>
      <c r="J68" s="284">
        <v>3703</v>
      </c>
      <c r="K68" s="283">
        <f>$I68-'[1]Año 2016'!$I68</f>
        <v>3216</v>
      </c>
      <c r="L68" s="285">
        <f>$J68-'[1]Año 2016'!$J68</f>
        <v>457</v>
      </c>
      <c r="M68" s="141"/>
      <c r="N68" s="142"/>
    </row>
    <row r="69" spans="1:14" x14ac:dyDescent="0.2">
      <c r="A69" s="281">
        <v>63</v>
      </c>
      <c r="B69" s="282" t="s">
        <v>239</v>
      </c>
      <c r="C69" s="283">
        <v>1438</v>
      </c>
      <c r="D69" s="284">
        <v>518</v>
      </c>
      <c r="E69" s="283">
        <v>1511</v>
      </c>
      <c r="F69" s="284">
        <v>534</v>
      </c>
      <c r="G69" s="283">
        <v>1617</v>
      </c>
      <c r="H69" s="284">
        <v>554</v>
      </c>
      <c r="I69" s="283">
        <v>1689</v>
      </c>
      <c r="J69" s="284">
        <v>576</v>
      </c>
      <c r="K69" s="283">
        <f>$I69-'[1]Año 2016'!$I69</f>
        <v>327</v>
      </c>
      <c r="L69" s="285">
        <f>$J69-'[1]Año 2016'!$J69</f>
        <v>74</v>
      </c>
      <c r="M69" s="141"/>
      <c r="N69" s="142"/>
    </row>
    <row r="70" spans="1:14" x14ac:dyDescent="0.2">
      <c r="A70" s="281">
        <v>64</v>
      </c>
      <c r="B70" s="282" t="s">
        <v>248</v>
      </c>
      <c r="C70" s="283">
        <v>199728</v>
      </c>
      <c r="D70" s="284">
        <v>1312</v>
      </c>
      <c r="E70" s="283">
        <v>208779</v>
      </c>
      <c r="F70" s="284">
        <v>1374</v>
      </c>
      <c r="G70" s="283">
        <v>218861</v>
      </c>
      <c r="H70" s="284">
        <v>1432</v>
      </c>
      <c r="I70" s="283">
        <v>227957</v>
      </c>
      <c r="J70" s="284">
        <v>1484</v>
      </c>
      <c r="K70" s="283">
        <f>$I70-'[1]Año 2016'!$I70</f>
        <v>38464</v>
      </c>
      <c r="L70" s="285">
        <f>$J70-'[1]Año 2016'!$J70</f>
        <v>234</v>
      </c>
      <c r="M70" s="141"/>
      <c r="N70" s="142"/>
    </row>
    <row r="71" spans="1:14" x14ac:dyDescent="0.2">
      <c r="A71" s="281">
        <v>65</v>
      </c>
      <c r="B71" s="282" t="s">
        <v>249</v>
      </c>
      <c r="C71" s="283">
        <v>629691</v>
      </c>
      <c r="D71" s="284">
        <v>3391</v>
      </c>
      <c r="E71" s="283">
        <v>651686</v>
      </c>
      <c r="F71" s="284">
        <v>3491</v>
      </c>
      <c r="G71" s="283">
        <v>678448</v>
      </c>
      <c r="H71" s="284">
        <v>3667</v>
      </c>
      <c r="I71" s="283">
        <v>702981</v>
      </c>
      <c r="J71" s="284">
        <v>3865</v>
      </c>
      <c r="K71" s="283">
        <f>$I71-'[1]Año 2016'!$I71</f>
        <v>97883</v>
      </c>
      <c r="L71" s="285">
        <f>$J71-'[1]Año 2016'!$J71</f>
        <v>611</v>
      </c>
      <c r="M71" s="141"/>
      <c r="N71" s="142"/>
    </row>
    <row r="72" spans="1:14" x14ac:dyDescent="0.2">
      <c r="A72" s="281">
        <v>66</v>
      </c>
      <c r="B72" s="282" t="s">
        <v>247</v>
      </c>
      <c r="C72" s="283">
        <v>947798</v>
      </c>
      <c r="D72" s="284">
        <v>69876</v>
      </c>
      <c r="E72" s="283">
        <v>979410</v>
      </c>
      <c r="F72" s="284">
        <v>73017</v>
      </c>
      <c r="G72" s="283">
        <v>1016102</v>
      </c>
      <c r="H72" s="284">
        <v>76143</v>
      </c>
      <c r="I72" s="283">
        <v>1049820</v>
      </c>
      <c r="J72" s="284">
        <v>79024</v>
      </c>
      <c r="K72" s="283">
        <f>$I72-'[1]Año 2016'!$I72</f>
        <v>139217</v>
      </c>
      <c r="L72" s="285">
        <f>$J72-'[1]Año 2016'!$J72</f>
        <v>12360</v>
      </c>
      <c r="M72" s="141"/>
      <c r="N72" s="142"/>
    </row>
    <row r="73" spans="1:14" x14ac:dyDescent="0.2">
      <c r="A73" s="281">
        <v>67</v>
      </c>
      <c r="B73" s="282" t="s">
        <v>240</v>
      </c>
      <c r="C73" s="283">
        <v>1496</v>
      </c>
      <c r="D73" s="284">
        <v>1260</v>
      </c>
      <c r="E73" s="283">
        <v>1548</v>
      </c>
      <c r="F73" s="284">
        <v>1289</v>
      </c>
      <c r="G73" s="283">
        <v>1590</v>
      </c>
      <c r="H73" s="284">
        <v>1310</v>
      </c>
      <c r="I73" s="283">
        <v>1627</v>
      </c>
      <c r="J73" s="284">
        <v>1349</v>
      </c>
      <c r="K73" s="283">
        <f>$I73-'[1]Año 2016'!$I73</f>
        <v>198</v>
      </c>
      <c r="L73" s="285">
        <f>$J73-'[1]Año 2016'!$J73</f>
        <v>138</v>
      </c>
      <c r="M73" s="141"/>
      <c r="N73" s="142"/>
    </row>
    <row r="74" spans="1:14" x14ac:dyDescent="0.2">
      <c r="A74" s="281">
        <v>68</v>
      </c>
      <c r="B74" s="282" t="s">
        <v>237</v>
      </c>
      <c r="C74" s="283">
        <v>2235</v>
      </c>
      <c r="D74" s="284">
        <v>745</v>
      </c>
      <c r="E74" s="283">
        <v>2306</v>
      </c>
      <c r="F74" s="284">
        <v>777</v>
      </c>
      <c r="G74" s="283">
        <v>2374</v>
      </c>
      <c r="H74" s="284">
        <v>810</v>
      </c>
      <c r="I74" s="283">
        <v>2453</v>
      </c>
      <c r="J74" s="284">
        <v>843</v>
      </c>
      <c r="K74" s="283">
        <f>$I74-'[1]Año 2016'!$I74</f>
        <v>308</v>
      </c>
      <c r="L74" s="285">
        <f>$J74-'[1]Año 2016'!$J74</f>
        <v>132</v>
      </c>
      <c r="M74" s="141"/>
      <c r="N74" s="142"/>
    </row>
    <row r="75" spans="1:14" x14ac:dyDescent="0.2">
      <c r="A75" s="281">
        <v>69</v>
      </c>
      <c r="B75" s="282" t="s">
        <v>243</v>
      </c>
      <c r="C75" s="283">
        <v>2560</v>
      </c>
      <c r="D75" s="284">
        <v>568</v>
      </c>
      <c r="E75" s="283">
        <v>2615</v>
      </c>
      <c r="F75" s="284">
        <v>581</v>
      </c>
      <c r="G75" s="283">
        <v>2686</v>
      </c>
      <c r="H75" s="284">
        <v>598</v>
      </c>
      <c r="I75" s="283">
        <v>2762</v>
      </c>
      <c r="J75" s="284">
        <v>612</v>
      </c>
      <c r="K75" s="283">
        <f>$I75-'[1]Año 2016'!$I75</f>
        <v>272</v>
      </c>
      <c r="L75" s="285">
        <f>$J75-'[1]Año 2016'!$J75</f>
        <v>65</v>
      </c>
      <c r="M75" s="141"/>
      <c r="N75" s="142"/>
    </row>
    <row r="76" spans="1:14" x14ac:dyDescent="0.2">
      <c r="A76" s="281">
        <v>70</v>
      </c>
      <c r="B76" s="282" t="s">
        <v>287</v>
      </c>
      <c r="C76" s="283">
        <v>15712</v>
      </c>
      <c r="D76" s="284">
        <v>1920</v>
      </c>
      <c r="E76" s="283">
        <v>17457</v>
      </c>
      <c r="F76" s="284">
        <v>2029</v>
      </c>
      <c r="G76" s="283">
        <v>19556</v>
      </c>
      <c r="H76" s="284">
        <v>2161</v>
      </c>
      <c r="I76" s="283">
        <v>21743</v>
      </c>
      <c r="J76" s="284">
        <v>2304</v>
      </c>
      <c r="K76" s="283">
        <f>$I76-'[1]Año 2016'!$I76</f>
        <v>8051</v>
      </c>
      <c r="L76" s="285">
        <f>$J76-'[1]Año 2016'!$J76</f>
        <v>517</v>
      </c>
      <c r="M76" s="141"/>
      <c r="N76" s="142"/>
    </row>
    <row r="77" spans="1:14" x14ac:dyDescent="0.2">
      <c r="A77" s="281">
        <v>71</v>
      </c>
      <c r="B77" s="282" t="s">
        <v>288</v>
      </c>
      <c r="C77" s="283">
        <v>3844</v>
      </c>
      <c r="D77" s="284">
        <v>505</v>
      </c>
      <c r="E77" s="283">
        <v>4121</v>
      </c>
      <c r="F77" s="284">
        <v>526</v>
      </c>
      <c r="G77" s="283">
        <v>4422</v>
      </c>
      <c r="H77" s="284">
        <v>560</v>
      </c>
      <c r="I77" s="283">
        <v>4686</v>
      </c>
      <c r="J77" s="284">
        <v>587</v>
      </c>
      <c r="K77" s="283">
        <f>$I77-'[1]Año 2016'!$I77</f>
        <v>1099</v>
      </c>
      <c r="L77" s="285">
        <f>$J77-'[1]Año 2016'!$J77</f>
        <v>114</v>
      </c>
      <c r="M77" s="141"/>
      <c r="N77" s="142"/>
    </row>
    <row r="78" spans="1:14" x14ac:dyDescent="0.2">
      <c r="A78" s="281">
        <v>72</v>
      </c>
      <c r="B78" s="282" t="s">
        <v>289</v>
      </c>
      <c r="C78" s="283">
        <v>3177</v>
      </c>
      <c r="D78" s="284">
        <v>630</v>
      </c>
      <c r="E78" s="283">
        <v>3336</v>
      </c>
      <c r="F78" s="284">
        <v>668</v>
      </c>
      <c r="G78" s="283">
        <v>3543</v>
      </c>
      <c r="H78" s="284">
        <v>719</v>
      </c>
      <c r="I78" s="283">
        <v>3724</v>
      </c>
      <c r="J78" s="284">
        <v>760</v>
      </c>
      <c r="K78" s="283">
        <f>$I78-'[1]Año 2016'!$I78</f>
        <v>783</v>
      </c>
      <c r="L78" s="285">
        <f>$J78-'[1]Año 2016'!$J78</f>
        <v>166</v>
      </c>
      <c r="M78" s="141"/>
      <c r="N78" s="142"/>
    </row>
    <row r="79" spans="1:14" x14ac:dyDescent="0.2">
      <c r="A79" s="281">
        <v>73</v>
      </c>
      <c r="B79" s="282" t="s">
        <v>290</v>
      </c>
      <c r="C79" s="283">
        <v>304</v>
      </c>
      <c r="D79" s="284">
        <v>43</v>
      </c>
      <c r="E79" s="283">
        <v>318</v>
      </c>
      <c r="F79" s="284">
        <v>45</v>
      </c>
      <c r="G79" s="283">
        <v>336</v>
      </c>
      <c r="H79" s="284">
        <v>47</v>
      </c>
      <c r="I79" s="283">
        <v>352</v>
      </c>
      <c r="J79" s="284">
        <v>52</v>
      </c>
      <c r="K79" s="283">
        <f>$I79-'[1]Año 2016'!$I79</f>
        <v>68</v>
      </c>
      <c r="L79" s="285">
        <f>$J79-'[1]Año 2016'!$J79</f>
        <v>11</v>
      </c>
      <c r="M79" s="141"/>
      <c r="N79" s="142"/>
    </row>
    <row r="80" spans="1:14" x14ac:dyDescent="0.2">
      <c r="A80" s="281">
        <v>74</v>
      </c>
      <c r="B80" s="282" t="s">
        <v>291</v>
      </c>
      <c r="C80" s="283">
        <v>4197</v>
      </c>
      <c r="D80" s="284">
        <v>518</v>
      </c>
      <c r="E80" s="283">
        <v>4448</v>
      </c>
      <c r="F80" s="284">
        <v>560</v>
      </c>
      <c r="G80" s="283">
        <v>4713</v>
      </c>
      <c r="H80" s="284">
        <v>617</v>
      </c>
      <c r="I80" s="283">
        <v>4997</v>
      </c>
      <c r="J80" s="284">
        <v>663</v>
      </c>
      <c r="K80" s="283">
        <f>$I80-'[1]Año 2016'!$I80</f>
        <v>1080</v>
      </c>
      <c r="L80" s="285">
        <f>$J80-'[1]Año 2016'!$J80</f>
        <v>189</v>
      </c>
      <c r="M80" s="141"/>
      <c r="N80" s="142"/>
    </row>
    <row r="81" spans="1:16382" x14ac:dyDescent="0.2">
      <c r="A81" s="281">
        <v>75</v>
      </c>
      <c r="B81" s="282" t="s">
        <v>292</v>
      </c>
      <c r="C81" s="283">
        <v>15845</v>
      </c>
      <c r="D81" s="284">
        <v>14414</v>
      </c>
      <c r="E81" s="283">
        <v>16422</v>
      </c>
      <c r="F81" s="284">
        <v>15209</v>
      </c>
      <c r="G81" s="283">
        <v>17039</v>
      </c>
      <c r="H81" s="284">
        <v>15979</v>
      </c>
      <c r="I81" s="283">
        <v>17517</v>
      </c>
      <c r="J81" s="284">
        <v>16674</v>
      </c>
      <c r="K81" s="283">
        <f>$I81-'[1]Año 2016'!$I81</f>
        <v>2178</v>
      </c>
      <c r="L81" s="285">
        <f>$J81-'[1]Año 2016'!$J81</f>
        <v>2966</v>
      </c>
      <c r="M81" s="141"/>
      <c r="N81" s="142"/>
    </row>
    <row r="82" spans="1:16382" x14ac:dyDescent="0.2">
      <c r="A82" s="281">
        <v>76</v>
      </c>
      <c r="B82" s="282" t="s">
        <v>293</v>
      </c>
      <c r="C82" s="283">
        <v>371901</v>
      </c>
      <c r="D82" s="284">
        <v>60347</v>
      </c>
      <c r="E82" s="283">
        <v>389961</v>
      </c>
      <c r="F82" s="284">
        <v>63210</v>
      </c>
      <c r="G82" s="283">
        <v>409597</v>
      </c>
      <c r="H82" s="284">
        <v>66070</v>
      </c>
      <c r="I82" s="283">
        <v>426959</v>
      </c>
      <c r="J82" s="284">
        <v>68737</v>
      </c>
      <c r="K82" s="283">
        <f>$I82-'[1]Año 2016'!$I82</f>
        <v>77426</v>
      </c>
      <c r="L82" s="285">
        <f>$J82-'[1]Año 2016'!$J82</f>
        <v>11427</v>
      </c>
      <c r="M82" s="141"/>
      <c r="N82" s="142"/>
    </row>
    <row r="83" spans="1:16382" s="76" customFormat="1" x14ac:dyDescent="0.2">
      <c r="A83" s="281">
        <v>77</v>
      </c>
      <c r="B83" s="282" t="s">
        <v>294</v>
      </c>
      <c r="C83" s="283">
        <v>316</v>
      </c>
      <c r="D83" s="284">
        <v>107</v>
      </c>
      <c r="E83" s="283">
        <v>356</v>
      </c>
      <c r="F83" s="284">
        <v>117</v>
      </c>
      <c r="G83" s="283">
        <v>410</v>
      </c>
      <c r="H83" s="284">
        <v>124</v>
      </c>
      <c r="I83" s="283">
        <v>463</v>
      </c>
      <c r="J83" s="284">
        <v>137</v>
      </c>
      <c r="K83" s="283">
        <f>$I83-'[1]Año 2016'!$I83</f>
        <v>187</v>
      </c>
      <c r="L83" s="285">
        <f>$J83-'[1]Año 2016'!$J83</f>
        <v>38</v>
      </c>
      <c r="M83" s="141"/>
      <c r="N83" s="142"/>
    </row>
    <row r="84" spans="1:16382" x14ac:dyDescent="0.2">
      <c r="A84" s="281">
        <v>78</v>
      </c>
      <c r="B84" s="282" t="s">
        <v>295</v>
      </c>
      <c r="C84" s="283">
        <v>8387</v>
      </c>
      <c r="D84" s="284">
        <v>2346</v>
      </c>
      <c r="E84" s="283">
        <v>8671</v>
      </c>
      <c r="F84" s="284">
        <v>2441</v>
      </c>
      <c r="G84" s="283">
        <v>9051</v>
      </c>
      <c r="H84" s="284">
        <v>2528</v>
      </c>
      <c r="I84" s="283">
        <v>9353</v>
      </c>
      <c r="J84" s="284">
        <v>2646</v>
      </c>
      <c r="K84" s="283">
        <f>$I84-'[1]Año 2016'!$I84</f>
        <v>1343</v>
      </c>
      <c r="L84" s="285">
        <f>$J84-'[1]Año 2016'!$J84</f>
        <v>403</v>
      </c>
      <c r="M84" s="141"/>
      <c r="N84" s="142"/>
    </row>
    <row r="85" spans="1:16382" x14ac:dyDescent="0.2">
      <c r="A85" s="281">
        <v>79</v>
      </c>
      <c r="B85" s="282" t="s">
        <v>296</v>
      </c>
      <c r="C85" s="283">
        <v>3013</v>
      </c>
      <c r="D85" s="284">
        <v>284</v>
      </c>
      <c r="E85" s="283">
        <v>3136</v>
      </c>
      <c r="F85" s="284">
        <v>297</v>
      </c>
      <c r="G85" s="283">
        <v>3284</v>
      </c>
      <c r="H85" s="284">
        <v>326</v>
      </c>
      <c r="I85" s="283">
        <v>3410</v>
      </c>
      <c r="J85" s="284">
        <v>344</v>
      </c>
      <c r="K85" s="283">
        <f>$I85-'[1]Año 2016'!$I85</f>
        <v>558</v>
      </c>
      <c r="L85" s="285">
        <f>$J85-'[1]Año 2016'!$J85</f>
        <v>71</v>
      </c>
      <c r="M85" s="141"/>
      <c r="N85" s="142"/>
    </row>
    <row r="86" spans="1:16382" x14ac:dyDescent="0.2">
      <c r="A86" s="281">
        <v>80</v>
      </c>
      <c r="B86" s="282" t="s">
        <v>297</v>
      </c>
      <c r="C86" s="283">
        <v>74084</v>
      </c>
      <c r="D86" s="284">
        <v>17227</v>
      </c>
      <c r="E86" s="283">
        <v>81320</v>
      </c>
      <c r="F86" s="284">
        <v>18689</v>
      </c>
      <c r="G86" s="283">
        <v>91046</v>
      </c>
      <c r="H86" s="284">
        <v>20166</v>
      </c>
      <c r="I86" s="283">
        <v>99798</v>
      </c>
      <c r="J86" s="284">
        <v>21607</v>
      </c>
      <c r="K86" s="283">
        <f>$I86-'[1]Año 2016'!$I86</f>
        <v>32774</v>
      </c>
      <c r="L86" s="285">
        <f>$J86-'[1]Año 2016'!$J86</f>
        <v>5664</v>
      </c>
      <c r="M86" s="141"/>
      <c r="N86" s="142"/>
    </row>
    <row r="87" spans="1:16382" x14ac:dyDescent="0.2">
      <c r="A87" s="281">
        <v>0</v>
      </c>
      <c r="B87" s="282" t="s">
        <v>145</v>
      </c>
      <c r="C87" s="283"/>
      <c r="D87" s="284"/>
      <c r="E87" s="283"/>
      <c r="F87" s="284"/>
      <c r="G87" s="283"/>
      <c r="H87" s="284"/>
      <c r="I87" s="283"/>
      <c r="J87" s="284"/>
      <c r="K87" s="283">
        <f>$I87-'[1]Año 2016'!$I87</f>
        <v>0</v>
      </c>
      <c r="L87" s="285">
        <f>$J87-'[1]Año 2016'!$J87</f>
        <v>0</v>
      </c>
      <c r="M87" s="141"/>
      <c r="N87" s="142"/>
    </row>
    <row r="88" spans="1:16382" x14ac:dyDescent="0.2">
      <c r="A88" s="286"/>
      <c r="B88" s="287" t="s">
        <v>60</v>
      </c>
      <c r="C88" s="288">
        <f>SUM(C7:C87)</f>
        <v>29065364</v>
      </c>
      <c r="D88" s="289">
        <f t="shared" ref="D88:L88" si="0">SUM(D7:D87)</f>
        <v>1566123</v>
      </c>
      <c r="E88" s="288">
        <f t="shared" si="0"/>
        <v>29830037</v>
      </c>
      <c r="F88" s="289">
        <f t="shared" si="0"/>
        <v>1614898</v>
      </c>
      <c r="G88" s="288">
        <f t="shared" si="0"/>
        <v>30838099</v>
      </c>
      <c r="H88" s="289">
        <f t="shared" si="0"/>
        <v>1662872</v>
      </c>
      <c r="I88" s="288">
        <f t="shared" si="0"/>
        <v>31550562</v>
      </c>
      <c r="J88" s="289">
        <f t="shared" si="0"/>
        <v>1704660</v>
      </c>
      <c r="K88" s="288">
        <f>SUM(K7:K87)</f>
        <v>3264020</v>
      </c>
      <c r="L88" s="290">
        <f t="shared" si="0"/>
        <v>177764</v>
      </c>
      <c r="M88" s="141"/>
      <c r="N88" s="142"/>
    </row>
    <row r="89" spans="1:16382" x14ac:dyDescent="0.2">
      <c r="E89" s="78"/>
      <c r="M89" s="141"/>
      <c r="N89" s="142"/>
    </row>
    <row r="90" spans="1:16382" x14ac:dyDescent="0.2">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122"/>
      <c r="AV90" s="122"/>
      <c r="AW90" s="122"/>
      <c r="AX90" s="122"/>
      <c r="AY90" s="122"/>
      <c r="AZ90" s="122"/>
      <c r="BA90" s="122"/>
      <c r="BB90" s="122"/>
      <c r="BC90" s="122"/>
      <c r="BD90" s="122"/>
      <c r="BE90" s="122"/>
      <c r="BF90" s="122"/>
      <c r="BG90" s="122"/>
      <c r="BH90" s="122"/>
      <c r="BI90" s="122"/>
      <c r="BJ90" s="122"/>
      <c r="BK90" s="122"/>
      <c r="BL90" s="122"/>
      <c r="BM90" s="122"/>
      <c r="BN90" s="122"/>
      <c r="BO90" s="122"/>
      <c r="BP90" s="122"/>
      <c r="BQ90" s="122"/>
      <c r="BR90" s="122"/>
      <c r="BS90" s="122"/>
      <c r="BT90" s="122"/>
      <c r="BU90" s="122"/>
      <c r="BV90" s="122"/>
      <c r="BW90" s="122"/>
      <c r="BX90" s="122"/>
      <c r="BY90" s="122"/>
      <c r="BZ90" s="122"/>
      <c r="CA90" s="122"/>
      <c r="CB90" s="122"/>
      <c r="CC90" s="122"/>
      <c r="CD90" s="122"/>
      <c r="CE90" s="122"/>
      <c r="CF90" s="122"/>
      <c r="CG90" s="122"/>
      <c r="CH90" s="122"/>
      <c r="CI90" s="122"/>
      <c r="CJ90" s="122"/>
      <c r="CK90" s="122"/>
      <c r="CL90" s="122"/>
      <c r="CM90" s="122"/>
      <c r="CN90" s="122"/>
      <c r="CO90" s="122"/>
      <c r="CP90" s="122"/>
      <c r="CQ90" s="122"/>
      <c r="CR90" s="122"/>
      <c r="CS90" s="122"/>
      <c r="CT90" s="122"/>
      <c r="CU90" s="122"/>
      <c r="CV90" s="122"/>
      <c r="CW90" s="122"/>
      <c r="CX90" s="122"/>
      <c r="CY90" s="122"/>
      <c r="CZ90" s="122"/>
      <c r="DA90" s="122"/>
      <c r="DB90" s="122"/>
      <c r="DC90" s="122"/>
      <c r="DD90" s="122"/>
      <c r="DE90" s="122"/>
      <c r="DF90" s="122"/>
      <c r="DG90" s="122"/>
      <c r="DH90" s="122"/>
      <c r="DI90" s="122"/>
      <c r="DJ90" s="122"/>
      <c r="DK90" s="122"/>
      <c r="DL90" s="122"/>
      <c r="DM90" s="122"/>
      <c r="DN90" s="122"/>
      <c r="DO90" s="122"/>
      <c r="DP90" s="122"/>
      <c r="DQ90" s="122"/>
      <c r="DR90" s="122"/>
      <c r="DS90" s="122"/>
      <c r="DT90" s="122"/>
      <c r="DU90" s="122"/>
      <c r="DV90" s="122"/>
      <c r="DW90" s="122"/>
      <c r="DX90" s="122"/>
      <c r="DY90" s="122"/>
      <c r="DZ90" s="122"/>
      <c r="EA90" s="122"/>
      <c r="EB90" s="122"/>
      <c r="EC90" s="122"/>
      <c r="ED90" s="122"/>
      <c r="EE90" s="122"/>
      <c r="EF90" s="122"/>
      <c r="EG90" s="122"/>
      <c r="EH90" s="122"/>
      <c r="EI90" s="122"/>
      <c r="EJ90" s="122"/>
      <c r="EK90" s="122"/>
      <c r="EL90" s="122"/>
      <c r="EM90" s="122"/>
      <c r="EN90" s="122"/>
      <c r="EO90" s="122"/>
      <c r="EP90" s="122"/>
      <c r="EQ90" s="122"/>
      <c r="ER90" s="122"/>
      <c r="ES90" s="122"/>
      <c r="ET90" s="122"/>
      <c r="EU90" s="122"/>
      <c r="EV90" s="122"/>
      <c r="EW90" s="122"/>
      <c r="EX90" s="122"/>
      <c r="EY90" s="122"/>
      <c r="EZ90" s="122"/>
      <c r="FA90" s="122"/>
      <c r="FB90" s="122"/>
      <c r="FC90" s="122"/>
      <c r="FD90" s="122"/>
      <c r="FE90" s="122"/>
      <c r="FF90" s="122"/>
      <c r="FG90" s="122"/>
      <c r="FH90" s="122"/>
      <c r="FI90" s="122"/>
      <c r="FJ90" s="122"/>
      <c r="FK90" s="122"/>
      <c r="FL90" s="122"/>
      <c r="FM90" s="122"/>
      <c r="FN90" s="122"/>
      <c r="FO90" s="122"/>
      <c r="FP90" s="122"/>
      <c r="FQ90" s="122"/>
      <c r="FR90" s="122"/>
      <c r="FS90" s="122"/>
      <c r="FT90" s="122"/>
      <c r="FU90" s="122"/>
      <c r="FV90" s="122"/>
      <c r="FW90" s="122"/>
      <c r="FX90" s="122"/>
      <c r="FY90" s="122"/>
      <c r="FZ90" s="122"/>
      <c r="GA90" s="122"/>
      <c r="GB90" s="122"/>
      <c r="GC90" s="122"/>
      <c r="GD90" s="122"/>
      <c r="GE90" s="122"/>
      <c r="GF90" s="122"/>
      <c r="GG90" s="122"/>
      <c r="GH90" s="122"/>
      <c r="GI90" s="122"/>
      <c r="GJ90" s="122"/>
      <c r="GK90" s="122"/>
      <c r="GL90" s="122"/>
      <c r="GM90" s="122"/>
      <c r="GN90" s="122"/>
      <c r="GO90" s="122"/>
      <c r="GP90" s="122"/>
      <c r="GQ90" s="122"/>
      <c r="GR90" s="122"/>
      <c r="GS90" s="122"/>
      <c r="GT90" s="122"/>
      <c r="GU90" s="122"/>
      <c r="GV90" s="122"/>
      <c r="GW90" s="122"/>
      <c r="GX90" s="122"/>
      <c r="GY90" s="122"/>
      <c r="GZ90" s="122"/>
      <c r="HA90" s="122"/>
      <c r="HB90" s="122"/>
      <c r="HC90" s="122"/>
      <c r="HD90" s="122"/>
      <c r="HE90" s="122"/>
      <c r="HF90" s="122"/>
      <c r="HG90" s="122"/>
      <c r="HH90" s="122"/>
      <c r="HI90" s="122"/>
      <c r="HJ90" s="122"/>
      <c r="HK90" s="122"/>
      <c r="HL90" s="122"/>
      <c r="HM90" s="122"/>
      <c r="HN90" s="122"/>
      <c r="HO90" s="122"/>
      <c r="HP90" s="122"/>
      <c r="HQ90" s="122"/>
      <c r="HR90" s="122"/>
      <c r="HS90" s="122"/>
      <c r="HT90" s="122"/>
      <c r="HU90" s="122"/>
      <c r="HV90" s="122"/>
      <c r="HW90" s="122"/>
      <c r="HX90" s="122"/>
      <c r="HY90" s="122"/>
      <c r="HZ90" s="122"/>
      <c r="IA90" s="122"/>
      <c r="IB90" s="122"/>
      <c r="IC90" s="122"/>
      <c r="ID90" s="122"/>
      <c r="IE90" s="122"/>
      <c r="IF90" s="122"/>
      <c r="IG90" s="122"/>
      <c r="IH90" s="122"/>
      <c r="II90" s="122"/>
      <c r="IJ90" s="122"/>
      <c r="IK90" s="122"/>
      <c r="IL90" s="122"/>
      <c r="IM90" s="122"/>
      <c r="IN90" s="122"/>
      <c r="IO90" s="122"/>
      <c r="IP90" s="122"/>
      <c r="IQ90" s="122"/>
      <c r="IR90" s="122"/>
      <c r="IS90" s="122"/>
      <c r="IT90" s="122"/>
      <c r="IU90" s="122"/>
      <c r="IV90" s="122"/>
      <c r="IW90" s="122"/>
      <c r="IX90" s="122"/>
      <c r="IY90" s="122"/>
      <c r="IZ90" s="122"/>
      <c r="JA90" s="122"/>
      <c r="JB90" s="122"/>
      <c r="JC90" s="122"/>
      <c r="JD90" s="122"/>
      <c r="JE90" s="122"/>
      <c r="JF90" s="122"/>
      <c r="JG90" s="122"/>
      <c r="JH90" s="122"/>
      <c r="JI90" s="122"/>
      <c r="JJ90" s="122"/>
      <c r="JK90" s="122"/>
      <c r="JL90" s="122"/>
      <c r="JM90" s="122"/>
      <c r="JN90" s="122"/>
      <c r="JO90" s="122"/>
      <c r="JP90" s="122"/>
      <c r="JQ90" s="122"/>
      <c r="JR90" s="122"/>
      <c r="JS90" s="122"/>
      <c r="JT90" s="122"/>
      <c r="JU90" s="122"/>
      <c r="JV90" s="122"/>
      <c r="JW90" s="122"/>
      <c r="JX90" s="122"/>
      <c r="JY90" s="122"/>
      <c r="JZ90" s="122"/>
      <c r="KA90" s="122"/>
      <c r="KB90" s="122"/>
      <c r="KC90" s="122"/>
      <c r="KD90" s="122"/>
      <c r="KE90" s="122"/>
      <c r="KF90" s="122"/>
      <c r="KG90" s="122"/>
      <c r="KH90" s="122"/>
      <c r="KI90" s="122"/>
      <c r="KJ90" s="122"/>
      <c r="KK90" s="122"/>
      <c r="KL90" s="122"/>
      <c r="KM90" s="122"/>
      <c r="KN90" s="122"/>
      <c r="KO90" s="122"/>
      <c r="KP90" s="122"/>
      <c r="KQ90" s="122"/>
      <c r="KR90" s="122"/>
      <c r="KS90" s="122"/>
      <c r="KT90" s="122"/>
      <c r="KU90" s="122"/>
      <c r="KV90" s="122"/>
      <c r="KW90" s="122"/>
      <c r="KX90" s="122"/>
      <c r="KY90" s="122"/>
      <c r="KZ90" s="122"/>
      <c r="LA90" s="122"/>
      <c r="LB90" s="122"/>
      <c r="LC90" s="122"/>
      <c r="LD90" s="122"/>
      <c r="LE90" s="122"/>
      <c r="LF90" s="122"/>
      <c r="LG90" s="122"/>
      <c r="LH90" s="122"/>
      <c r="LI90" s="122"/>
      <c r="LJ90" s="122"/>
      <c r="LK90" s="122"/>
      <c r="LL90" s="122"/>
      <c r="LM90" s="122"/>
      <c r="LN90" s="122"/>
      <c r="LO90" s="122"/>
      <c r="LP90" s="122"/>
      <c r="LQ90" s="122"/>
      <c r="LR90" s="122"/>
      <c r="LS90" s="122"/>
      <c r="LT90" s="122"/>
      <c r="LU90" s="122"/>
      <c r="LV90" s="122"/>
      <c r="LW90" s="122"/>
      <c r="LX90" s="122"/>
      <c r="LY90" s="122"/>
      <c r="LZ90" s="122"/>
      <c r="MA90" s="122"/>
      <c r="MB90" s="122"/>
      <c r="MC90" s="122"/>
      <c r="MD90" s="122"/>
      <c r="ME90" s="122"/>
      <c r="MF90" s="122"/>
      <c r="MG90" s="122"/>
      <c r="MH90" s="122"/>
      <c r="MI90" s="122"/>
      <c r="MJ90" s="122"/>
      <c r="MK90" s="122"/>
      <c r="ML90" s="122"/>
      <c r="MM90" s="122"/>
      <c r="MN90" s="122"/>
      <c r="MO90" s="122"/>
      <c r="MP90" s="122"/>
      <c r="MQ90" s="122"/>
      <c r="MR90" s="122"/>
      <c r="MS90" s="122"/>
      <c r="MT90" s="122"/>
      <c r="MU90" s="122"/>
      <c r="MV90" s="122"/>
      <c r="MW90" s="122"/>
      <c r="MX90" s="122"/>
      <c r="MY90" s="122"/>
      <c r="MZ90" s="122"/>
      <c r="NA90" s="122"/>
      <c r="NB90" s="122"/>
      <c r="NC90" s="122"/>
      <c r="ND90" s="122"/>
      <c r="NE90" s="122"/>
      <c r="NF90" s="122"/>
      <c r="NG90" s="122"/>
      <c r="NH90" s="122"/>
      <c r="NI90" s="122"/>
      <c r="NJ90" s="122"/>
      <c r="NK90" s="122"/>
      <c r="NL90" s="122"/>
      <c r="NM90" s="122"/>
      <c r="NN90" s="122"/>
      <c r="NO90" s="122"/>
      <c r="NP90" s="122"/>
      <c r="NQ90" s="122"/>
      <c r="NR90" s="122"/>
      <c r="NS90" s="122"/>
      <c r="NT90" s="122"/>
      <c r="NU90" s="122"/>
      <c r="NV90" s="122"/>
      <c r="NW90" s="122"/>
      <c r="NX90" s="122"/>
      <c r="NY90" s="122"/>
      <c r="NZ90" s="122"/>
      <c r="OA90" s="122"/>
      <c r="OB90" s="122"/>
      <c r="OC90" s="122"/>
      <c r="OD90" s="122"/>
      <c r="OE90" s="122"/>
      <c r="OF90" s="122"/>
      <c r="OG90" s="122"/>
      <c r="OH90" s="122"/>
      <c r="OI90" s="122"/>
      <c r="OJ90" s="122"/>
      <c r="OK90" s="122"/>
      <c r="OL90" s="122"/>
      <c r="OM90" s="122"/>
      <c r="ON90" s="122"/>
      <c r="OO90" s="122"/>
      <c r="OP90" s="122"/>
      <c r="OQ90" s="122"/>
      <c r="OR90" s="122"/>
      <c r="OS90" s="122"/>
      <c r="OT90" s="122"/>
      <c r="OU90" s="122"/>
      <c r="OV90" s="122"/>
      <c r="OW90" s="122"/>
      <c r="OX90" s="122"/>
      <c r="OY90" s="122"/>
      <c r="OZ90" s="122"/>
      <c r="PA90" s="122"/>
      <c r="PB90" s="122"/>
      <c r="PC90" s="122"/>
      <c r="PD90" s="122"/>
      <c r="PE90" s="122"/>
      <c r="PF90" s="122"/>
      <c r="PG90" s="122"/>
      <c r="PH90" s="122"/>
      <c r="PI90" s="122"/>
      <c r="PJ90" s="122"/>
      <c r="PK90" s="122"/>
      <c r="PL90" s="122"/>
      <c r="PM90" s="122"/>
      <c r="PN90" s="122"/>
      <c r="PO90" s="122"/>
      <c r="PP90" s="122"/>
      <c r="PQ90" s="122"/>
      <c r="PR90" s="122"/>
      <c r="PS90" s="122"/>
      <c r="PT90" s="122"/>
      <c r="PU90" s="122"/>
      <c r="PV90" s="122"/>
      <c r="PW90" s="122"/>
      <c r="PX90" s="122"/>
      <c r="PY90" s="122"/>
      <c r="PZ90" s="122"/>
      <c r="QA90" s="122"/>
      <c r="QB90" s="122"/>
      <c r="QC90" s="122"/>
      <c r="QD90" s="122"/>
      <c r="QE90" s="122"/>
      <c r="QF90" s="122"/>
      <c r="QG90" s="122"/>
      <c r="QH90" s="122"/>
      <c r="QI90" s="122"/>
      <c r="QJ90" s="122"/>
      <c r="QK90" s="122"/>
      <c r="QL90" s="122"/>
      <c r="QM90" s="122"/>
      <c r="QN90" s="122"/>
      <c r="QO90" s="122"/>
      <c r="QP90" s="122"/>
      <c r="QQ90" s="122"/>
      <c r="QR90" s="122"/>
      <c r="QS90" s="122"/>
      <c r="QT90" s="122"/>
      <c r="QU90" s="122"/>
      <c r="QV90" s="122"/>
      <c r="QW90" s="122"/>
      <c r="QX90" s="122"/>
      <c r="QY90" s="122"/>
      <c r="QZ90" s="122"/>
      <c r="RA90" s="122"/>
      <c r="RB90" s="122"/>
      <c r="RC90" s="122"/>
      <c r="RD90" s="122"/>
      <c r="RE90" s="122"/>
      <c r="RF90" s="122"/>
      <c r="RG90" s="122"/>
      <c r="RH90" s="122"/>
      <c r="RI90" s="122"/>
      <c r="RJ90" s="122"/>
      <c r="RK90" s="122"/>
      <c r="RL90" s="122"/>
      <c r="RM90" s="122"/>
      <c r="RN90" s="122"/>
      <c r="RO90" s="122"/>
      <c r="RP90" s="122"/>
      <c r="RQ90" s="122"/>
      <c r="RR90" s="122"/>
      <c r="RS90" s="122"/>
      <c r="RT90" s="122"/>
      <c r="RU90" s="122"/>
      <c r="RV90" s="122"/>
      <c r="RW90" s="122"/>
      <c r="RX90" s="122"/>
      <c r="RY90" s="122"/>
      <c r="RZ90" s="122"/>
      <c r="SA90" s="122"/>
      <c r="SB90" s="122"/>
      <c r="SC90" s="122"/>
      <c r="SD90" s="122"/>
      <c r="SE90" s="122"/>
      <c r="SF90" s="122"/>
      <c r="SG90" s="122"/>
      <c r="SH90" s="122"/>
      <c r="SI90" s="122"/>
      <c r="SJ90" s="122"/>
      <c r="SK90" s="122"/>
      <c r="SL90" s="122"/>
      <c r="SM90" s="122"/>
      <c r="SN90" s="122"/>
      <c r="SO90" s="122"/>
      <c r="SP90" s="122"/>
      <c r="SQ90" s="122"/>
      <c r="SR90" s="122"/>
      <c r="SS90" s="122"/>
      <c r="ST90" s="122"/>
      <c r="SU90" s="122"/>
      <c r="SV90" s="122"/>
      <c r="SW90" s="122"/>
      <c r="SX90" s="122"/>
      <c r="SY90" s="122"/>
      <c r="SZ90" s="122"/>
      <c r="TA90" s="122"/>
      <c r="TB90" s="122"/>
      <c r="TC90" s="122"/>
      <c r="TD90" s="122"/>
      <c r="TE90" s="122"/>
      <c r="TF90" s="122"/>
      <c r="TG90" s="122"/>
      <c r="TH90" s="122"/>
      <c r="TI90" s="122"/>
      <c r="TJ90" s="122"/>
      <c r="TK90" s="122"/>
      <c r="TL90" s="122"/>
      <c r="TM90" s="122"/>
      <c r="TN90" s="122"/>
      <c r="TO90" s="122"/>
      <c r="TP90" s="122"/>
      <c r="TQ90" s="122"/>
      <c r="TR90" s="122"/>
      <c r="TS90" s="122"/>
      <c r="TT90" s="122"/>
      <c r="TU90" s="122"/>
      <c r="TV90" s="122"/>
      <c r="TW90" s="122"/>
      <c r="TX90" s="122"/>
      <c r="TY90" s="122"/>
      <c r="TZ90" s="122"/>
      <c r="UA90" s="122"/>
      <c r="UB90" s="122"/>
      <c r="UC90" s="122"/>
      <c r="UD90" s="122"/>
      <c r="UE90" s="122"/>
      <c r="UF90" s="122"/>
      <c r="UG90" s="122"/>
      <c r="UH90" s="122"/>
      <c r="UI90" s="122"/>
      <c r="UJ90" s="122"/>
      <c r="UK90" s="122"/>
      <c r="UL90" s="122"/>
      <c r="UM90" s="122"/>
      <c r="UN90" s="122"/>
      <c r="UO90" s="122"/>
      <c r="UP90" s="122"/>
      <c r="UQ90" s="122"/>
      <c r="UR90" s="122"/>
      <c r="US90" s="122"/>
      <c r="UT90" s="122"/>
      <c r="UU90" s="122"/>
      <c r="UV90" s="122"/>
      <c r="UW90" s="122"/>
      <c r="UX90" s="122"/>
      <c r="UY90" s="122"/>
      <c r="UZ90" s="122"/>
      <c r="VA90" s="122"/>
      <c r="VB90" s="122"/>
      <c r="VC90" s="122"/>
      <c r="VD90" s="122"/>
      <c r="VE90" s="122"/>
      <c r="VF90" s="122"/>
      <c r="VG90" s="122"/>
      <c r="VH90" s="122"/>
      <c r="VI90" s="122"/>
      <c r="VJ90" s="122"/>
      <c r="VK90" s="122"/>
      <c r="VL90" s="122"/>
      <c r="VM90" s="122"/>
      <c r="VN90" s="122"/>
      <c r="VO90" s="122"/>
      <c r="VP90" s="122"/>
      <c r="VQ90" s="122"/>
      <c r="VR90" s="122"/>
      <c r="VS90" s="122"/>
      <c r="VT90" s="122"/>
      <c r="VU90" s="122"/>
      <c r="VV90" s="122"/>
      <c r="VW90" s="122"/>
      <c r="VX90" s="122"/>
      <c r="VY90" s="122"/>
      <c r="VZ90" s="122"/>
      <c r="WA90" s="122"/>
      <c r="WB90" s="122"/>
      <c r="WC90" s="122"/>
      <c r="WD90" s="122"/>
      <c r="WE90" s="122"/>
      <c r="WF90" s="122"/>
      <c r="WG90" s="122"/>
      <c r="WH90" s="122"/>
      <c r="WI90" s="122"/>
      <c r="WJ90" s="122"/>
      <c r="WK90" s="122"/>
      <c r="WL90" s="122"/>
      <c r="WM90" s="122"/>
      <c r="WN90" s="122"/>
      <c r="WO90" s="122"/>
      <c r="WP90" s="122"/>
      <c r="WQ90" s="122"/>
      <c r="WR90" s="122"/>
      <c r="WS90" s="122"/>
      <c r="WT90" s="122"/>
      <c r="WU90" s="122"/>
      <c r="WV90" s="122"/>
      <c r="WW90" s="122"/>
      <c r="WX90" s="122"/>
      <c r="WY90" s="122"/>
      <c r="WZ90" s="122"/>
      <c r="XA90" s="122"/>
      <c r="XB90" s="122"/>
      <c r="XC90" s="122"/>
      <c r="XD90" s="122"/>
      <c r="XE90" s="122"/>
      <c r="XF90" s="122"/>
      <c r="XG90" s="122"/>
      <c r="XH90" s="122"/>
      <c r="XI90" s="122"/>
      <c r="XJ90" s="122"/>
      <c r="XK90" s="122"/>
      <c r="XL90" s="122"/>
      <c r="XM90" s="122"/>
      <c r="XN90" s="122"/>
      <c r="XO90" s="122"/>
      <c r="XP90" s="122"/>
      <c r="XQ90" s="122"/>
      <c r="XR90" s="122"/>
      <c r="XS90" s="122"/>
      <c r="XT90" s="122"/>
      <c r="XU90" s="122"/>
      <c r="XV90" s="122"/>
      <c r="XW90" s="122"/>
      <c r="XX90" s="122"/>
      <c r="XY90" s="122"/>
      <c r="XZ90" s="122"/>
      <c r="YA90" s="122"/>
      <c r="YB90" s="122"/>
      <c r="YC90" s="122"/>
      <c r="YD90" s="122"/>
      <c r="YE90" s="122"/>
      <c r="YF90" s="122"/>
      <c r="YG90" s="122"/>
      <c r="YH90" s="122"/>
      <c r="YI90" s="122"/>
      <c r="YJ90" s="122"/>
      <c r="YK90" s="122"/>
      <c r="YL90" s="122"/>
      <c r="YM90" s="122"/>
      <c r="YN90" s="122"/>
      <c r="YO90" s="122"/>
      <c r="YP90" s="122"/>
      <c r="YQ90" s="122"/>
      <c r="YR90" s="122"/>
      <c r="YS90" s="122"/>
      <c r="YT90" s="122"/>
      <c r="YU90" s="122"/>
      <c r="YV90" s="122"/>
      <c r="YW90" s="122"/>
      <c r="YX90" s="122"/>
      <c r="YY90" s="122"/>
      <c r="YZ90" s="122"/>
      <c r="ZA90" s="122"/>
      <c r="ZB90" s="122"/>
      <c r="ZC90" s="122"/>
      <c r="ZD90" s="122"/>
      <c r="ZE90" s="122"/>
      <c r="ZF90" s="122"/>
      <c r="ZG90" s="122"/>
      <c r="ZH90" s="122"/>
      <c r="ZI90" s="122"/>
      <c r="ZJ90" s="122"/>
      <c r="ZK90" s="122"/>
      <c r="ZL90" s="122"/>
      <c r="ZM90" s="122"/>
      <c r="ZN90" s="122"/>
      <c r="ZO90" s="122"/>
      <c r="ZP90" s="122"/>
      <c r="ZQ90" s="122"/>
      <c r="ZR90" s="122"/>
      <c r="ZS90" s="122"/>
      <c r="ZT90" s="122"/>
      <c r="ZU90" s="122"/>
      <c r="ZV90" s="122"/>
      <c r="ZW90" s="122"/>
      <c r="ZX90" s="122"/>
      <c r="ZY90" s="122"/>
      <c r="ZZ90" s="122"/>
      <c r="AAA90" s="122"/>
      <c r="AAB90" s="122"/>
      <c r="AAC90" s="122"/>
      <c r="AAD90" s="122"/>
      <c r="AAE90" s="122"/>
      <c r="AAF90" s="122"/>
      <c r="AAG90" s="122"/>
      <c r="AAH90" s="122"/>
      <c r="AAI90" s="122"/>
      <c r="AAJ90" s="122"/>
      <c r="AAK90" s="122"/>
      <c r="AAL90" s="122"/>
      <c r="AAM90" s="122"/>
      <c r="AAN90" s="122"/>
      <c r="AAO90" s="122"/>
      <c r="AAP90" s="122"/>
      <c r="AAQ90" s="122"/>
      <c r="AAR90" s="122"/>
      <c r="AAS90" s="122"/>
      <c r="AAT90" s="122"/>
      <c r="AAU90" s="122"/>
      <c r="AAV90" s="122"/>
      <c r="AAW90" s="122"/>
      <c r="AAX90" s="122"/>
      <c r="AAY90" s="122"/>
      <c r="AAZ90" s="122"/>
      <c r="ABA90" s="122"/>
      <c r="ABB90" s="122"/>
      <c r="ABC90" s="122"/>
      <c r="ABD90" s="122"/>
      <c r="ABE90" s="122"/>
      <c r="ABF90" s="122"/>
      <c r="ABG90" s="122"/>
      <c r="ABH90" s="122"/>
      <c r="ABI90" s="122"/>
      <c r="ABJ90" s="122"/>
      <c r="ABK90" s="122"/>
      <c r="ABL90" s="122"/>
      <c r="ABM90" s="122"/>
      <c r="ABN90" s="122"/>
      <c r="ABO90" s="122"/>
      <c r="ABP90" s="122"/>
      <c r="ABQ90" s="122"/>
      <c r="ABR90" s="122"/>
      <c r="ABS90" s="122"/>
      <c r="ABT90" s="122"/>
      <c r="ABU90" s="122"/>
      <c r="ABV90" s="122"/>
      <c r="ABW90" s="122"/>
      <c r="ABX90" s="122"/>
      <c r="ABY90" s="122"/>
      <c r="ABZ90" s="122"/>
      <c r="ACA90" s="122"/>
      <c r="ACB90" s="122"/>
      <c r="ACC90" s="122"/>
      <c r="ACD90" s="122"/>
      <c r="ACE90" s="122"/>
      <c r="ACF90" s="122"/>
      <c r="ACG90" s="122"/>
      <c r="ACH90" s="122"/>
      <c r="ACI90" s="122"/>
      <c r="ACJ90" s="122"/>
      <c r="ACK90" s="122"/>
      <c r="ACL90" s="122"/>
      <c r="ACM90" s="122"/>
      <c r="ACN90" s="122"/>
      <c r="ACO90" s="122"/>
      <c r="ACP90" s="122"/>
      <c r="ACQ90" s="122"/>
      <c r="ACR90" s="122"/>
      <c r="ACS90" s="122"/>
      <c r="ACT90" s="122"/>
      <c r="ACU90" s="122"/>
      <c r="ACV90" s="122"/>
      <c r="ACW90" s="122"/>
      <c r="ACX90" s="122"/>
      <c r="ACY90" s="122"/>
      <c r="ACZ90" s="122"/>
      <c r="ADA90" s="122"/>
      <c r="ADB90" s="122"/>
      <c r="ADC90" s="122"/>
      <c r="ADD90" s="122"/>
      <c r="ADE90" s="122"/>
      <c r="ADF90" s="122"/>
      <c r="ADG90" s="122"/>
      <c r="ADH90" s="122"/>
      <c r="ADI90" s="122"/>
      <c r="ADJ90" s="122"/>
      <c r="ADK90" s="122"/>
      <c r="ADL90" s="122"/>
      <c r="ADM90" s="122"/>
      <c r="ADN90" s="122"/>
      <c r="ADO90" s="122"/>
      <c r="ADP90" s="122"/>
      <c r="ADQ90" s="122"/>
      <c r="ADR90" s="122"/>
      <c r="ADS90" s="122"/>
      <c r="ADT90" s="122"/>
      <c r="ADU90" s="122"/>
      <c r="ADV90" s="122"/>
      <c r="ADW90" s="122"/>
      <c r="ADX90" s="122"/>
      <c r="ADY90" s="122"/>
      <c r="ADZ90" s="122"/>
      <c r="AEA90" s="122"/>
      <c r="AEB90" s="122"/>
      <c r="AEC90" s="122"/>
      <c r="AED90" s="122"/>
      <c r="AEE90" s="122"/>
      <c r="AEF90" s="122"/>
      <c r="AEG90" s="122"/>
      <c r="AEH90" s="122"/>
      <c r="AEI90" s="122"/>
      <c r="AEJ90" s="122"/>
      <c r="AEK90" s="122"/>
      <c r="AEL90" s="122"/>
      <c r="AEM90" s="122"/>
      <c r="AEN90" s="122"/>
      <c r="AEO90" s="122"/>
      <c r="AEP90" s="122"/>
      <c r="AEQ90" s="122"/>
      <c r="AER90" s="122"/>
      <c r="AES90" s="122"/>
      <c r="AET90" s="122"/>
      <c r="AEU90" s="122"/>
      <c r="AEV90" s="122"/>
      <c r="AEW90" s="122"/>
      <c r="AEX90" s="122"/>
      <c r="AEY90" s="122"/>
      <c r="AEZ90" s="122"/>
      <c r="AFA90" s="122"/>
      <c r="AFB90" s="122"/>
      <c r="AFC90" s="122"/>
      <c r="AFD90" s="122"/>
      <c r="AFE90" s="122"/>
      <c r="AFF90" s="122"/>
      <c r="AFG90" s="122"/>
      <c r="AFH90" s="122"/>
      <c r="AFI90" s="122"/>
      <c r="AFJ90" s="122"/>
      <c r="AFK90" s="122"/>
      <c r="AFL90" s="122"/>
      <c r="AFM90" s="122"/>
      <c r="AFN90" s="122"/>
      <c r="AFO90" s="122"/>
      <c r="AFP90" s="122"/>
      <c r="AFQ90" s="122"/>
      <c r="AFR90" s="122"/>
      <c r="AFS90" s="122"/>
      <c r="AFT90" s="122"/>
      <c r="AFU90" s="122"/>
      <c r="AFV90" s="122"/>
      <c r="AFW90" s="122"/>
      <c r="AFX90" s="122"/>
      <c r="AFY90" s="122"/>
      <c r="AFZ90" s="122"/>
      <c r="AGA90" s="122"/>
      <c r="AGB90" s="122"/>
      <c r="AGC90" s="122"/>
      <c r="AGD90" s="122"/>
      <c r="AGE90" s="122"/>
      <c r="AGF90" s="122"/>
      <c r="AGG90" s="122"/>
      <c r="AGH90" s="122"/>
      <c r="AGI90" s="122"/>
      <c r="AGJ90" s="122"/>
      <c r="AGK90" s="122"/>
      <c r="AGL90" s="122"/>
      <c r="AGM90" s="122"/>
      <c r="AGN90" s="122"/>
      <c r="AGO90" s="122"/>
      <c r="AGP90" s="122"/>
      <c r="AGQ90" s="122"/>
      <c r="AGR90" s="122"/>
      <c r="AGS90" s="122"/>
      <c r="AGT90" s="122"/>
      <c r="AGU90" s="122"/>
      <c r="AGV90" s="122"/>
      <c r="AGW90" s="122"/>
      <c r="AGX90" s="122"/>
      <c r="AGY90" s="122"/>
      <c r="AGZ90" s="122"/>
      <c r="AHA90" s="122"/>
      <c r="AHB90" s="122"/>
      <c r="AHC90" s="122"/>
      <c r="AHD90" s="122"/>
      <c r="AHE90" s="122"/>
      <c r="AHF90" s="122"/>
      <c r="AHG90" s="122"/>
      <c r="AHH90" s="122"/>
      <c r="AHI90" s="122"/>
      <c r="AHJ90" s="122"/>
      <c r="AHK90" s="122"/>
      <c r="AHL90" s="122"/>
      <c r="AHM90" s="122"/>
      <c r="AHN90" s="122"/>
      <c r="AHO90" s="122"/>
      <c r="AHP90" s="122"/>
      <c r="AHQ90" s="122"/>
      <c r="AHR90" s="122"/>
      <c r="AHS90" s="122"/>
      <c r="AHT90" s="122"/>
      <c r="AHU90" s="122"/>
      <c r="AHV90" s="122"/>
      <c r="AHW90" s="122"/>
      <c r="AHX90" s="122"/>
      <c r="AHY90" s="122"/>
      <c r="AHZ90" s="122"/>
      <c r="AIA90" s="122"/>
      <c r="AIB90" s="122"/>
      <c r="AIC90" s="122"/>
      <c r="AID90" s="122"/>
      <c r="AIE90" s="122"/>
      <c r="AIF90" s="122"/>
      <c r="AIG90" s="122"/>
      <c r="AIH90" s="122"/>
      <c r="AII90" s="122"/>
      <c r="AIJ90" s="122"/>
      <c r="AIK90" s="122"/>
      <c r="AIL90" s="122"/>
      <c r="AIM90" s="122"/>
      <c r="AIN90" s="122"/>
      <c r="AIO90" s="122"/>
      <c r="AIP90" s="122"/>
      <c r="AIQ90" s="122"/>
      <c r="AIR90" s="122"/>
      <c r="AIS90" s="122"/>
      <c r="AIT90" s="122"/>
      <c r="AIU90" s="122"/>
      <c r="AIV90" s="122"/>
      <c r="AIW90" s="122"/>
      <c r="AIX90" s="122"/>
      <c r="AIY90" s="122"/>
      <c r="AIZ90" s="122"/>
      <c r="AJA90" s="122"/>
      <c r="AJB90" s="122"/>
      <c r="AJC90" s="122"/>
      <c r="AJD90" s="122"/>
      <c r="AJE90" s="122"/>
      <c r="AJF90" s="122"/>
      <c r="AJG90" s="122"/>
      <c r="AJH90" s="122"/>
      <c r="AJI90" s="122"/>
      <c r="AJJ90" s="122"/>
      <c r="AJK90" s="122"/>
      <c r="AJL90" s="122"/>
      <c r="AJM90" s="122"/>
      <c r="AJN90" s="122"/>
      <c r="AJO90" s="122"/>
      <c r="AJP90" s="122"/>
      <c r="AJQ90" s="122"/>
      <c r="AJR90" s="122"/>
      <c r="AJS90" s="122"/>
      <c r="AJT90" s="122"/>
      <c r="AJU90" s="122"/>
      <c r="AJV90" s="122"/>
      <c r="AJW90" s="122"/>
      <c r="AJX90" s="122"/>
      <c r="AJY90" s="122"/>
      <c r="AJZ90" s="122"/>
      <c r="AKA90" s="122"/>
      <c r="AKB90" s="122"/>
      <c r="AKC90" s="122"/>
      <c r="AKD90" s="122"/>
      <c r="AKE90" s="122"/>
      <c r="AKF90" s="122"/>
      <c r="AKG90" s="122"/>
      <c r="AKH90" s="122"/>
      <c r="AKI90" s="122"/>
      <c r="AKJ90" s="122"/>
      <c r="AKK90" s="122"/>
      <c r="AKL90" s="122"/>
      <c r="AKM90" s="122"/>
      <c r="AKN90" s="122"/>
      <c r="AKO90" s="122"/>
      <c r="AKP90" s="122"/>
      <c r="AKQ90" s="122"/>
      <c r="AKR90" s="122"/>
      <c r="AKS90" s="122"/>
      <c r="AKT90" s="122"/>
      <c r="AKU90" s="122"/>
      <c r="AKV90" s="122"/>
      <c r="AKW90" s="122"/>
      <c r="AKX90" s="122"/>
      <c r="AKY90" s="122"/>
      <c r="AKZ90" s="122"/>
      <c r="ALA90" s="122"/>
      <c r="ALB90" s="122"/>
      <c r="ALC90" s="122"/>
      <c r="ALD90" s="122"/>
      <c r="ALE90" s="122"/>
      <c r="ALF90" s="122"/>
      <c r="ALG90" s="122"/>
      <c r="ALH90" s="122"/>
      <c r="ALI90" s="122"/>
      <c r="ALJ90" s="122"/>
      <c r="ALK90" s="122"/>
      <c r="ALL90" s="122"/>
      <c r="ALM90" s="122"/>
      <c r="ALN90" s="122"/>
      <c r="ALO90" s="122"/>
      <c r="ALP90" s="122"/>
      <c r="ALQ90" s="122"/>
      <c r="ALR90" s="122"/>
      <c r="ALS90" s="122"/>
      <c r="ALT90" s="122"/>
      <c r="ALU90" s="122"/>
      <c r="ALV90" s="122"/>
      <c r="ALW90" s="122"/>
      <c r="ALX90" s="122"/>
      <c r="ALY90" s="122"/>
      <c r="ALZ90" s="122"/>
      <c r="AMA90" s="122"/>
      <c r="AMB90" s="122"/>
      <c r="AMC90" s="122"/>
      <c r="AMD90" s="122"/>
      <c r="AME90" s="122"/>
      <c r="AMF90" s="122"/>
      <c r="AMG90" s="122"/>
      <c r="AMH90" s="122"/>
      <c r="AMI90" s="122"/>
      <c r="AMJ90" s="122"/>
      <c r="AMK90" s="122"/>
      <c r="AML90" s="122"/>
      <c r="AMM90" s="122"/>
      <c r="AMN90" s="122"/>
      <c r="AMO90" s="122"/>
      <c r="AMP90" s="122"/>
      <c r="AMQ90" s="122"/>
      <c r="AMR90" s="122"/>
      <c r="AMS90" s="122"/>
      <c r="AMT90" s="122"/>
      <c r="AMU90" s="122"/>
      <c r="AMV90" s="122"/>
      <c r="AMW90" s="122"/>
      <c r="AMX90" s="122"/>
      <c r="AMY90" s="122"/>
      <c r="AMZ90" s="122"/>
      <c r="ANA90" s="122"/>
      <c r="ANB90" s="122"/>
      <c r="ANC90" s="122"/>
      <c r="AND90" s="122"/>
      <c r="ANE90" s="122"/>
      <c r="ANF90" s="122"/>
      <c r="ANG90" s="122"/>
      <c r="ANH90" s="122"/>
      <c r="ANI90" s="122"/>
      <c r="ANJ90" s="122"/>
      <c r="ANK90" s="122"/>
      <c r="ANL90" s="122"/>
      <c r="ANM90" s="122"/>
      <c r="ANN90" s="122"/>
      <c r="ANO90" s="122"/>
      <c r="ANP90" s="122"/>
      <c r="ANQ90" s="122"/>
      <c r="ANR90" s="122"/>
      <c r="ANS90" s="122"/>
      <c r="ANT90" s="122"/>
      <c r="ANU90" s="122"/>
      <c r="ANV90" s="122"/>
      <c r="ANW90" s="122"/>
      <c r="ANX90" s="122"/>
      <c r="ANY90" s="122"/>
      <c r="ANZ90" s="122"/>
      <c r="AOA90" s="122"/>
      <c r="AOB90" s="122"/>
      <c r="AOC90" s="122"/>
      <c r="AOD90" s="122"/>
      <c r="AOE90" s="122"/>
      <c r="AOF90" s="122"/>
      <c r="AOG90" s="122"/>
      <c r="AOH90" s="122"/>
      <c r="AOI90" s="122"/>
      <c r="AOJ90" s="122"/>
      <c r="AOK90" s="122"/>
      <c r="AOL90" s="122"/>
      <c r="AOM90" s="122"/>
      <c r="AON90" s="122"/>
      <c r="AOO90" s="122"/>
      <c r="AOP90" s="122"/>
      <c r="AOQ90" s="122"/>
      <c r="AOR90" s="122"/>
      <c r="AOS90" s="122"/>
      <c r="AOT90" s="122"/>
      <c r="AOU90" s="122"/>
      <c r="AOV90" s="122"/>
      <c r="AOW90" s="122"/>
      <c r="AOX90" s="122"/>
      <c r="AOY90" s="122"/>
      <c r="AOZ90" s="122"/>
      <c r="APA90" s="122"/>
      <c r="APB90" s="122"/>
      <c r="APC90" s="122"/>
      <c r="APD90" s="122"/>
      <c r="APE90" s="122"/>
      <c r="APF90" s="122"/>
      <c r="APG90" s="122"/>
      <c r="APH90" s="122"/>
      <c r="API90" s="122"/>
      <c r="APJ90" s="122"/>
      <c r="APK90" s="122"/>
      <c r="APL90" s="122"/>
      <c r="APM90" s="122"/>
      <c r="APN90" s="122"/>
      <c r="APO90" s="122"/>
      <c r="APP90" s="122"/>
      <c r="APQ90" s="122"/>
      <c r="APR90" s="122"/>
      <c r="APS90" s="122"/>
      <c r="APT90" s="122"/>
      <c r="APU90" s="122"/>
      <c r="APV90" s="122"/>
      <c r="APW90" s="122"/>
      <c r="APX90" s="122"/>
      <c r="APY90" s="122"/>
      <c r="APZ90" s="122"/>
      <c r="AQA90" s="122"/>
      <c r="AQB90" s="122"/>
      <c r="AQC90" s="122"/>
      <c r="AQD90" s="122"/>
      <c r="AQE90" s="122"/>
      <c r="AQF90" s="122"/>
      <c r="AQG90" s="122"/>
      <c r="AQH90" s="122"/>
      <c r="AQI90" s="122"/>
      <c r="AQJ90" s="122"/>
      <c r="AQK90" s="122"/>
      <c r="AQL90" s="122"/>
      <c r="AQM90" s="122"/>
      <c r="AQN90" s="122"/>
      <c r="AQO90" s="122"/>
      <c r="AQP90" s="122"/>
      <c r="AQQ90" s="122"/>
      <c r="AQR90" s="122"/>
      <c r="AQS90" s="122"/>
      <c r="AQT90" s="122"/>
      <c r="AQU90" s="122"/>
      <c r="AQV90" s="122"/>
      <c r="AQW90" s="122"/>
      <c r="AQX90" s="122"/>
      <c r="AQY90" s="122"/>
      <c r="AQZ90" s="122"/>
      <c r="ARA90" s="122"/>
      <c r="ARB90" s="122"/>
      <c r="ARC90" s="122"/>
      <c r="ARD90" s="122"/>
      <c r="ARE90" s="122"/>
      <c r="ARF90" s="122"/>
      <c r="ARG90" s="122"/>
      <c r="ARH90" s="122"/>
      <c r="ARI90" s="122"/>
      <c r="ARJ90" s="122"/>
      <c r="ARK90" s="122"/>
      <c r="ARL90" s="122"/>
      <c r="ARM90" s="122"/>
      <c r="ARN90" s="122"/>
      <c r="ARO90" s="122"/>
      <c r="ARP90" s="122"/>
      <c r="ARQ90" s="122"/>
      <c r="ARR90" s="122"/>
      <c r="ARS90" s="122"/>
      <c r="ART90" s="122"/>
      <c r="ARU90" s="122"/>
      <c r="ARV90" s="122"/>
      <c r="ARW90" s="122"/>
      <c r="ARX90" s="122"/>
      <c r="ARY90" s="122"/>
      <c r="ARZ90" s="122"/>
      <c r="ASA90" s="122"/>
      <c r="ASB90" s="122"/>
      <c r="ASC90" s="122"/>
      <c r="ASD90" s="122"/>
      <c r="ASE90" s="122"/>
      <c r="ASF90" s="122"/>
      <c r="ASG90" s="122"/>
      <c r="ASH90" s="122"/>
      <c r="ASI90" s="122"/>
      <c r="ASJ90" s="122"/>
      <c r="ASK90" s="122"/>
      <c r="ASL90" s="122"/>
      <c r="ASM90" s="122"/>
      <c r="ASN90" s="122"/>
      <c r="ASO90" s="122"/>
      <c r="ASP90" s="122"/>
      <c r="ASQ90" s="122"/>
      <c r="ASR90" s="122"/>
      <c r="ASS90" s="122"/>
      <c r="AST90" s="122"/>
      <c r="ASU90" s="122"/>
      <c r="ASV90" s="122"/>
      <c r="ASW90" s="122"/>
      <c r="ASX90" s="122"/>
      <c r="ASY90" s="122"/>
      <c r="ASZ90" s="122"/>
      <c r="ATA90" s="122"/>
      <c r="ATB90" s="122"/>
      <c r="ATC90" s="122"/>
      <c r="ATD90" s="122"/>
      <c r="ATE90" s="122"/>
      <c r="ATF90" s="122"/>
      <c r="ATG90" s="122"/>
      <c r="ATH90" s="122"/>
      <c r="ATI90" s="122"/>
      <c r="ATJ90" s="122"/>
      <c r="ATK90" s="122"/>
      <c r="ATL90" s="122"/>
      <c r="ATM90" s="122"/>
      <c r="ATN90" s="122"/>
      <c r="ATO90" s="122"/>
      <c r="ATP90" s="122"/>
      <c r="ATQ90" s="122"/>
      <c r="ATR90" s="122"/>
      <c r="ATS90" s="122"/>
      <c r="ATT90" s="122"/>
      <c r="ATU90" s="122"/>
      <c r="ATV90" s="122"/>
      <c r="ATW90" s="122"/>
      <c r="ATX90" s="122"/>
      <c r="ATY90" s="122"/>
      <c r="ATZ90" s="122"/>
      <c r="AUA90" s="122"/>
      <c r="AUB90" s="122"/>
      <c r="AUC90" s="122"/>
      <c r="AUD90" s="122"/>
      <c r="AUE90" s="122"/>
      <c r="AUF90" s="122"/>
      <c r="AUG90" s="122"/>
      <c r="AUH90" s="122"/>
      <c r="AUI90" s="122"/>
      <c r="AUJ90" s="122"/>
      <c r="AUK90" s="122"/>
      <c r="AUL90" s="122"/>
      <c r="AUM90" s="122"/>
      <c r="AUN90" s="122"/>
      <c r="AUO90" s="122"/>
      <c r="AUP90" s="122"/>
      <c r="AUQ90" s="122"/>
      <c r="AUR90" s="122"/>
      <c r="AUS90" s="122"/>
      <c r="AUT90" s="122"/>
      <c r="AUU90" s="122"/>
      <c r="AUV90" s="122"/>
      <c r="AUW90" s="122"/>
      <c r="AUX90" s="122"/>
      <c r="AUY90" s="122"/>
      <c r="AUZ90" s="122"/>
      <c r="AVA90" s="122"/>
      <c r="AVB90" s="122"/>
      <c r="AVC90" s="122"/>
      <c r="AVD90" s="122"/>
      <c r="AVE90" s="122"/>
      <c r="AVF90" s="122"/>
      <c r="AVG90" s="122"/>
      <c r="AVH90" s="122"/>
      <c r="AVI90" s="122"/>
      <c r="AVJ90" s="122"/>
      <c r="AVK90" s="122"/>
      <c r="AVL90" s="122"/>
      <c r="AVM90" s="122"/>
      <c r="AVN90" s="122"/>
      <c r="AVO90" s="122"/>
      <c r="AVP90" s="122"/>
      <c r="AVQ90" s="122"/>
      <c r="AVR90" s="122"/>
      <c r="AVS90" s="122"/>
      <c r="AVT90" s="122"/>
      <c r="AVU90" s="122"/>
      <c r="AVV90" s="122"/>
      <c r="AVW90" s="122"/>
      <c r="AVX90" s="122"/>
      <c r="AVY90" s="122"/>
      <c r="AVZ90" s="122"/>
      <c r="AWA90" s="122"/>
      <c r="AWB90" s="122"/>
      <c r="AWC90" s="122"/>
      <c r="AWD90" s="122"/>
      <c r="AWE90" s="122"/>
      <c r="AWF90" s="122"/>
      <c r="AWG90" s="122"/>
      <c r="AWH90" s="122"/>
      <c r="AWI90" s="122"/>
      <c r="AWJ90" s="122"/>
      <c r="AWK90" s="122"/>
      <c r="AWL90" s="122"/>
      <c r="AWM90" s="122"/>
      <c r="AWN90" s="122"/>
      <c r="AWO90" s="122"/>
      <c r="AWP90" s="122"/>
      <c r="AWQ90" s="122"/>
      <c r="AWR90" s="122"/>
      <c r="AWS90" s="122"/>
      <c r="AWT90" s="122"/>
      <c r="AWU90" s="122"/>
      <c r="AWV90" s="122"/>
      <c r="AWW90" s="122"/>
      <c r="AWX90" s="122"/>
      <c r="AWY90" s="122"/>
      <c r="AWZ90" s="122"/>
      <c r="AXA90" s="122"/>
      <c r="AXB90" s="122"/>
      <c r="AXC90" s="122"/>
      <c r="AXD90" s="122"/>
      <c r="AXE90" s="122"/>
      <c r="AXF90" s="122"/>
      <c r="AXG90" s="122"/>
      <c r="AXH90" s="122"/>
      <c r="AXI90" s="122"/>
      <c r="AXJ90" s="122"/>
      <c r="AXK90" s="122"/>
      <c r="AXL90" s="122"/>
      <c r="AXM90" s="122"/>
      <c r="AXN90" s="122"/>
      <c r="AXO90" s="122"/>
      <c r="AXP90" s="122"/>
      <c r="AXQ90" s="122"/>
      <c r="AXR90" s="122"/>
      <c r="AXS90" s="122"/>
      <c r="AXT90" s="122"/>
      <c r="AXU90" s="122"/>
      <c r="AXV90" s="122"/>
      <c r="AXW90" s="122"/>
      <c r="AXX90" s="122"/>
      <c r="AXY90" s="122"/>
      <c r="AXZ90" s="122"/>
      <c r="AYA90" s="122"/>
      <c r="AYB90" s="122"/>
      <c r="AYC90" s="122"/>
      <c r="AYD90" s="122"/>
      <c r="AYE90" s="122"/>
      <c r="AYF90" s="122"/>
      <c r="AYG90" s="122"/>
      <c r="AYH90" s="122"/>
      <c r="AYI90" s="122"/>
      <c r="AYJ90" s="122"/>
      <c r="AYK90" s="122"/>
      <c r="AYL90" s="122"/>
      <c r="AYM90" s="122"/>
      <c r="AYN90" s="122"/>
      <c r="AYO90" s="122"/>
      <c r="AYP90" s="122"/>
      <c r="AYQ90" s="122"/>
      <c r="AYR90" s="122"/>
      <c r="AYS90" s="122"/>
      <c r="AYT90" s="122"/>
      <c r="AYU90" s="122"/>
      <c r="AYV90" s="122"/>
      <c r="AYW90" s="122"/>
      <c r="AYX90" s="122"/>
      <c r="AYY90" s="122"/>
      <c r="AYZ90" s="122"/>
      <c r="AZA90" s="122"/>
      <c r="AZB90" s="122"/>
      <c r="AZC90" s="122"/>
      <c r="AZD90" s="122"/>
      <c r="AZE90" s="122"/>
      <c r="AZF90" s="122"/>
      <c r="AZG90" s="122"/>
      <c r="AZH90" s="122"/>
      <c r="AZI90" s="122"/>
      <c r="AZJ90" s="122"/>
      <c r="AZK90" s="122"/>
      <c r="AZL90" s="122"/>
      <c r="AZM90" s="122"/>
      <c r="AZN90" s="122"/>
      <c r="AZO90" s="122"/>
      <c r="AZP90" s="122"/>
      <c r="AZQ90" s="122"/>
      <c r="AZR90" s="122"/>
      <c r="AZS90" s="122"/>
      <c r="AZT90" s="122"/>
      <c r="AZU90" s="122"/>
      <c r="AZV90" s="122"/>
      <c r="AZW90" s="122"/>
      <c r="AZX90" s="122"/>
      <c r="AZY90" s="122"/>
      <c r="AZZ90" s="122"/>
      <c r="BAA90" s="122"/>
      <c r="BAB90" s="122"/>
      <c r="BAC90" s="122"/>
      <c r="BAD90" s="122"/>
      <c r="BAE90" s="122"/>
      <c r="BAF90" s="122"/>
      <c r="BAG90" s="122"/>
      <c r="BAH90" s="122"/>
      <c r="BAI90" s="122"/>
      <c r="BAJ90" s="122"/>
      <c r="BAK90" s="122"/>
      <c r="BAL90" s="122"/>
      <c r="BAM90" s="122"/>
      <c r="BAN90" s="122"/>
      <c r="BAO90" s="122"/>
      <c r="BAP90" s="122"/>
      <c r="BAQ90" s="122"/>
      <c r="BAR90" s="122"/>
      <c r="BAS90" s="122"/>
      <c r="BAT90" s="122"/>
      <c r="BAU90" s="122"/>
      <c r="BAV90" s="122"/>
      <c r="BAW90" s="122"/>
      <c r="BAX90" s="122"/>
      <c r="BAY90" s="122"/>
      <c r="BAZ90" s="122"/>
      <c r="BBA90" s="122"/>
      <c r="BBB90" s="122"/>
      <c r="BBC90" s="122"/>
      <c r="BBD90" s="122"/>
      <c r="BBE90" s="122"/>
      <c r="BBF90" s="122"/>
      <c r="BBG90" s="122"/>
      <c r="BBH90" s="122"/>
      <c r="BBI90" s="122"/>
      <c r="BBJ90" s="122"/>
      <c r="BBK90" s="122"/>
      <c r="BBL90" s="122"/>
      <c r="BBM90" s="122"/>
      <c r="BBN90" s="122"/>
      <c r="BBO90" s="122"/>
      <c r="BBP90" s="122"/>
      <c r="BBQ90" s="122"/>
      <c r="BBR90" s="122"/>
      <c r="BBS90" s="122"/>
      <c r="BBT90" s="122"/>
      <c r="BBU90" s="122"/>
      <c r="BBV90" s="122"/>
      <c r="BBW90" s="122"/>
      <c r="BBX90" s="122"/>
      <c r="BBY90" s="122"/>
      <c r="BBZ90" s="122"/>
      <c r="BCA90" s="122"/>
      <c r="BCB90" s="122"/>
      <c r="BCC90" s="122"/>
      <c r="BCD90" s="122"/>
      <c r="BCE90" s="122"/>
      <c r="BCF90" s="122"/>
      <c r="BCG90" s="122"/>
      <c r="BCH90" s="122"/>
      <c r="BCI90" s="122"/>
      <c r="BCJ90" s="122"/>
      <c r="BCK90" s="122"/>
      <c r="BCL90" s="122"/>
      <c r="BCM90" s="122"/>
      <c r="BCN90" s="122"/>
      <c r="BCO90" s="122"/>
      <c r="BCP90" s="122"/>
      <c r="BCQ90" s="122"/>
      <c r="BCR90" s="122"/>
      <c r="BCS90" s="122"/>
      <c r="BCT90" s="122"/>
      <c r="BCU90" s="122"/>
      <c r="BCV90" s="122"/>
      <c r="BCW90" s="122"/>
      <c r="BCX90" s="122"/>
      <c r="BCY90" s="122"/>
      <c r="BCZ90" s="122"/>
      <c r="BDA90" s="122"/>
      <c r="BDB90" s="122"/>
      <c r="BDC90" s="122"/>
      <c r="BDD90" s="122"/>
      <c r="BDE90" s="122"/>
      <c r="BDF90" s="122"/>
      <c r="BDG90" s="122"/>
      <c r="BDH90" s="122"/>
      <c r="BDI90" s="122"/>
      <c r="BDJ90" s="122"/>
      <c r="BDK90" s="122"/>
      <c r="BDL90" s="122"/>
      <c r="BDM90" s="122"/>
      <c r="BDN90" s="122"/>
      <c r="BDO90" s="122"/>
      <c r="BDP90" s="122"/>
      <c r="BDQ90" s="122"/>
      <c r="BDR90" s="122"/>
      <c r="BDS90" s="122"/>
      <c r="BDT90" s="122"/>
      <c r="BDU90" s="122"/>
      <c r="BDV90" s="122"/>
      <c r="BDW90" s="122"/>
      <c r="BDX90" s="122"/>
      <c r="BDY90" s="122"/>
      <c r="BDZ90" s="122"/>
      <c r="BEA90" s="122"/>
      <c r="BEB90" s="122"/>
      <c r="BEC90" s="122"/>
      <c r="BED90" s="122"/>
      <c r="BEE90" s="122"/>
      <c r="BEF90" s="122"/>
      <c r="BEG90" s="122"/>
      <c r="BEH90" s="122"/>
      <c r="BEI90" s="122"/>
      <c r="BEJ90" s="122"/>
      <c r="BEK90" s="122"/>
      <c r="BEL90" s="122"/>
      <c r="BEM90" s="122"/>
      <c r="BEN90" s="122"/>
      <c r="BEO90" s="122"/>
      <c r="BEP90" s="122"/>
      <c r="BEQ90" s="122"/>
      <c r="BER90" s="122"/>
      <c r="BES90" s="122"/>
      <c r="BET90" s="122"/>
      <c r="BEU90" s="122"/>
      <c r="BEV90" s="122"/>
      <c r="BEW90" s="122"/>
      <c r="BEX90" s="122"/>
      <c r="BEY90" s="122"/>
      <c r="BEZ90" s="122"/>
      <c r="BFA90" s="122"/>
      <c r="BFB90" s="122"/>
      <c r="BFC90" s="122"/>
      <c r="BFD90" s="122"/>
      <c r="BFE90" s="122"/>
      <c r="BFF90" s="122"/>
      <c r="BFG90" s="122"/>
      <c r="BFH90" s="122"/>
      <c r="BFI90" s="122"/>
      <c r="BFJ90" s="122"/>
      <c r="BFK90" s="122"/>
      <c r="BFL90" s="122"/>
      <c r="BFM90" s="122"/>
      <c r="BFN90" s="122"/>
      <c r="BFO90" s="122"/>
      <c r="BFP90" s="122"/>
      <c r="BFQ90" s="122"/>
      <c r="BFR90" s="122"/>
      <c r="BFS90" s="122"/>
      <c r="BFT90" s="122"/>
      <c r="BFU90" s="122"/>
      <c r="BFV90" s="122"/>
      <c r="BFW90" s="122"/>
      <c r="BFX90" s="122"/>
      <c r="BFY90" s="122"/>
      <c r="BFZ90" s="122"/>
      <c r="BGA90" s="122"/>
      <c r="BGB90" s="122"/>
      <c r="BGC90" s="122"/>
      <c r="BGD90" s="122"/>
      <c r="BGE90" s="122"/>
      <c r="BGF90" s="122"/>
      <c r="BGG90" s="122"/>
      <c r="BGH90" s="122"/>
      <c r="BGI90" s="122"/>
      <c r="BGJ90" s="122"/>
      <c r="BGK90" s="122"/>
      <c r="BGL90" s="122"/>
      <c r="BGM90" s="122"/>
      <c r="BGN90" s="122"/>
      <c r="BGO90" s="122"/>
      <c r="BGP90" s="122"/>
      <c r="BGQ90" s="122"/>
      <c r="BGR90" s="122"/>
      <c r="BGS90" s="122"/>
      <c r="BGT90" s="122"/>
      <c r="BGU90" s="122"/>
      <c r="BGV90" s="122"/>
      <c r="BGW90" s="122"/>
      <c r="BGX90" s="122"/>
      <c r="BGY90" s="122"/>
      <c r="BGZ90" s="122"/>
      <c r="BHA90" s="122"/>
      <c r="BHB90" s="122"/>
      <c r="BHC90" s="122"/>
      <c r="BHD90" s="122"/>
      <c r="BHE90" s="122"/>
      <c r="BHF90" s="122"/>
      <c r="BHG90" s="122"/>
      <c r="BHH90" s="122"/>
      <c r="BHI90" s="122"/>
      <c r="BHJ90" s="122"/>
      <c r="BHK90" s="122"/>
      <c r="BHL90" s="122"/>
      <c r="BHM90" s="122"/>
      <c r="BHN90" s="122"/>
      <c r="BHO90" s="122"/>
      <c r="BHP90" s="122"/>
      <c r="BHQ90" s="122"/>
      <c r="BHR90" s="122"/>
      <c r="BHS90" s="122"/>
      <c r="BHT90" s="122"/>
      <c r="BHU90" s="122"/>
      <c r="BHV90" s="122"/>
      <c r="BHW90" s="122"/>
      <c r="BHX90" s="122"/>
      <c r="BHY90" s="122"/>
      <c r="BHZ90" s="122"/>
      <c r="BIA90" s="122"/>
      <c r="BIB90" s="122"/>
      <c r="BIC90" s="122"/>
      <c r="BID90" s="122"/>
      <c r="BIE90" s="122"/>
      <c r="BIF90" s="122"/>
      <c r="BIG90" s="122"/>
      <c r="BIH90" s="122"/>
      <c r="BII90" s="122"/>
      <c r="BIJ90" s="122"/>
      <c r="BIK90" s="122"/>
      <c r="BIL90" s="122"/>
      <c r="BIM90" s="122"/>
      <c r="BIN90" s="122"/>
      <c r="BIO90" s="122"/>
      <c r="BIP90" s="122"/>
      <c r="BIQ90" s="122"/>
      <c r="BIR90" s="122"/>
      <c r="BIS90" s="122"/>
      <c r="BIT90" s="122"/>
      <c r="BIU90" s="122"/>
      <c r="BIV90" s="122"/>
      <c r="BIW90" s="122"/>
      <c r="BIX90" s="122"/>
      <c r="BIY90" s="122"/>
      <c r="BIZ90" s="122"/>
      <c r="BJA90" s="122"/>
      <c r="BJB90" s="122"/>
      <c r="BJC90" s="122"/>
      <c r="BJD90" s="122"/>
      <c r="BJE90" s="122"/>
      <c r="BJF90" s="122"/>
      <c r="BJG90" s="122"/>
      <c r="BJH90" s="122"/>
      <c r="BJI90" s="122"/>
      <c r="BJJ90" s="122"/>
      <c r="BJK90" s="122"/>
      <c r="BJL90" s="122"/>
      <c r="BJM90" s="122"/>
      <c r="BJN90" s="122"/>
      <c r="BJO90" s="122"/>
      <c r="BJP90" s="122"/>
      <c r="BJQ90" s="122"/>
      <c r="BJR90" s="122"/>
      <c r="BJS90" s="122"/>
      <c r="BJT90" s="122"/>
      <c r="BJU90" s="122"/>
      <c r="BJV90" s="122"/>
      <c r="BJW90" s="122"/>
      <c r="BJX90" s="122"/>
      <c r="BJY90" s="122"/>
      <c r="BJZ90" s="122"/>
      <c r="BKA90" s="122"/>
      <c r="BKB90" s="122"/>
      <c r="BKC90" s="122"/>
      <c r="BKD90" s="122"/>
      <c r="BKE90" s="122"/>
      <c r="BKF90" s="122"/>
      <c r="BKG90" s="122"/>
      <c r="BKH90" s="122"/>
      <c r="BKI90" s="122"/>
      <c r="BKJ90" s="122"/>
      <c r="BKK90" s="122"/>
      <c r="BKL90" s="122"/>
      <c r="BKM90" s="122"/>
      <c r="BKN90" s="122"/>
      <c r="BKO90" s="122"/>
      <c r="BKP90" s="122"/>
      <c r="BKQ90" s="122"/>
      <c r="BKR90" s="122"/>
      <c r="BKS90" s="122"/>
      <c r="BKT90" s="122"/>
      <c r="BKU90" s="122"/>
      <c r="BKV90" s="122"/>
      <c r="BKW90" s="122"/>
      <c r="BKX90" s="122"/>
      <c r="BKY90" s="122"/>
      <c r="BKZ90" s="122"/>
      <c r="BLA90" s="122"/>
      <c r="BLB90" s="122"/>
      <c r="BLC90" s="122"/>
      <c r="BLD90" s="122"/>
      <c r="BLE90" s="122"/>
      <c r="BLF90" s="122"/>
      <c r="BLG90" s="122"/>
      <c r="BLH90" s="122"/>
      <c r="BLI90" s="122"/>
      <c r="BLJ90" s="122"/>
      <c r="BLK90" s="122"/>
      <c r="BLL90" s="122"/>
      <c r="BLM90" s="122"/>
      <c r="BLN90" s="122"/>
      <c r="BLO90" s="122"/>
      <c r="BLP90" s="122"/>
      <c r="BLQ90" s="122"/>
      <c r="BLR90" s="122"/>
      <c r="BLS90" s="122"/>
      <c r="BLT90" s="122"/>
      <c r="BLU90" s="122"/>
      <c r="BLV90" s="122"/>
      <c r="BLW90" s="122"/>
      <c r="BLX90" s="122"/>
      <c r="BLY90" s="122"/>
      <c r="BLZ90" s="122"/>
      <c r="BMA90" s="122"/>
      <c r="BMB90" s="122"/>
      <c r="BMC90" s="122"/>
      <c r="BMD90" s="122"/>
      <c r="BME90" s="122"/>
      <c r="BMF90" s="122"/>
      <c r="BMG90" s="122"/>
      <c r="BMH90" s="122"/>
      <c r="BMI90" s="122"/>
      <c r="BMJ90" s="122"/>
      <c r="BMK90" s="122"/>
      <c r="BML90" s="122"/>
      <c r="BMM90" s="122"/>
      <c r="BMN90" s="122"/>
      <c r="BMO90" s="122"/>
      <c r="BMP90" s="122"/>
      <c r="BMQ90" s="122"/>
      <c r="BMR90" s="122"/>
      <c r="BMS90" s="122"/>
      <c r="BMT90" s="122"/>
      <c r="BMU90" s="122"/>
      <c r="BMV90" s="122"/>
      <c r="BMW90" s="122"/>
      <c r="BMX90" s="122"/>
      <c r="BMY90" s="122"/>
      <c r="BMZ90" s="122"/>
      <c r="BNA90" s="122"/>
      <c r="BNB90" s="122"/>
      <c r="BNC90" s="122"/>
      <c r="BND90" s="122"/>
      <c r="BNE90" s="122"/>
      <c r="BNF90" s="122"/>
      <c r="BNG90" s="122"/>
      <c r="BNH90" s="122"/>
      <c r="BNI90" s="122"/>
      <c r="BNJ90" s="122"/>
      <c r="BNK90" s="122"/>
      <c r="BNL90" s="122"/>
      <c r="BNM90" s="122"/>
      <c r="BNN90" s="122"/>
      <c r="BNO90" s="122"/>
      <c r="BNP90" s="122"/>
      <c r="BNQ90" s="122"/>
      <c r="BNR90" s="122"/>
      <c r="BNS90" s="122"/>
      <c r="BNT90" s="122"/>
      <c r="BNU90" s="122"/>
      <c r="BNV90" s="122"/>
      <c r="BNW90" s="122"/>
      <c r="BNX90" s="122"/>
      <c r="BNY90" s="122"/>
      <c r="BNZ90" s="122"/>
      <c r="BOA90" s="122"/>
      <c r="BOB90" s="122"/>
      <c r="BOC90" s="122"/>
      <c r="BOD90" s="122"/>
      <c r="BOE90" s="122"/>
      <c r="BOF90" s="122"/>
      <c r="BOG90" s="122"/>
      <c r="BOH90" s="122"/>
      <c r="BOI90" s="122"/>
      <c r="BOJ90" s="122"/>
      <c r="BOK90" s="122"/>
      <c r="BOL90" s="122"/>
      <c r="BOM90" s="122"/>
      <c r="BON90" s="122"/>
      <c r="BOO90" s="122"/>
      <c r="BOP90" s="122"/>
      <c r="BOQ90" s="122"/>
      <c r="BOR90" s="122"/>
      <c r="BOS90" s="122"/>
      <c r="BOT90" s="122"/>
      <c r="BOU90" s="122"/>
      <c r="BOV90" s="122"/>
      <c r="BOW90" s="122"/>
      <c r="BOX90" s="122"/>
      <c r="BOY90" s="122"/>
      <c r="BOZ90" s="122"/>
      <c r="BPA90" s="122"/>
      <c r="BPB90" s="122"/>
      <c r="BPC90" s="122"/>
      <c r="BPD90" s="122"/>
      <c r="BPE90" s="122"/>
      <c r="BPF90" s="122"/>
      <c r="BPG90" s="122"/>
      <c r="BPH90" s="122"/>
      <c r="BPI90" s="122"/>
      <c r="BPJ90" s="122"/>
      <c r="BPK90" s="122"/>
      <c r="BPL90" s="122"/>
      <c r="BPM90" s="122"/>
      <c r="BPN90" s="122"/>
      <c r="BPO90" s="122"/>
      <c r="BPP90" s="122"/>
      <c r="BPQ90" s="122"/>
      <c r="BPR90" s="122"/>
      <c r="BPS90" s="122"/>
      <c r="BPT90" s="122"/>
      <c r="BPU90" s="122"/>
      <c r="BPV90" s="122"/>
      <c r="BPW90" s="122"/>
      <c r="BPX90" s="122"/>
      <c r="BPY90" s="122"/>
      <c r="BPZ90" s="122"/>
      <c r="BQA90" s="122"/>
      <c r="BQB90" s="122"/>
      <c r="BQC90" s="122"/>
      <c r="BQD90" s="122"/>
      <c r="BQE90" s="122"/>
      <c r="BQF90" s="122"/>
      <c r="BQG90" s="122"/>
      <c r="BQH90" s="122"/>
      <c r="BQI90" s="122"/>
      <c r="BQJ90" s="122"/>
      <c r="BQK90" s="122"/>
      <c r="BQL90" s="122"/>
      <c r="BQM90" s="122"/>
      <c r="BQN90" s="122"/>
      <c r="BQO90" s="122"/>
      <c r="BQP90" s="122"/>
      <c r="BQQ90" s="122"/>
      <c r="BQR90" s="122"/>
      <c r="BQS90" s="122"/>
      <c r="BQT90" s="122"/>
      <c r="BQU90" s="122"/>
      <c r="BQV90" s="122"/>
      <c r="BQW90" s="122"/>
      <c r="BQX90" s="122"/>
      <c r="BQY90" s="122"/>
      <c r="BQZ90" s="122"/>
      <c r="BRA90" s="122"/>
      <c r="BRB90" s="122"/>
      <c r="BRC90" s="122"/>
      <c r="BRD90" s="122"/>
      <c r="BRE90" s="122"/>
      <c r="BRF90" s="122"/>
      <c r="BRG90" s="122"/>
      <c r="BRH90" s="122"/>
      <c r="BRI90" s="122"/>
      <c r="BRJ90" s="122"/>
      <c r="BRK90" s="122"/>
      <c r="BRL90" s="122"/>
      <c r="BRM90" s="122"/>
      <c r="BRN90" s="122"/>
      <c r="BRO90" s="122"/>
      <c r="BRP90" s="122"/>
      <c r="BRQ90" s="122"/>
      <c r="BRR90" s="122"/>
      <c r="BRS90" s="122"/>
      <c r="BRT90" s="122"/>
      <c r="BRU90" s="122"/>
      <c r="BRV90" s="122"/>
      <c r="BRW90" s="122"/>
      <c r="BRX90" s="122"/>
      <c r="BRY90" s="122"/>
      <c r="BRZ90" s="122"/>
      <c r="BSA90" s="122"/>
      <c r="BSB90" s="122"/>
      <c r="BSC90" s="122"/>
      <c r="BSD90" s="122"/>
      <c r="BSE90" s="122"/>
      <c r="BSF90" s="122"/>
      <c r="BSG90" s="122"/>
      <c r="BSH90" s="122"/>
      <c r="BSI90" s="122"/>
      <c r="BSJ90" s="122"/>
      <c r="BSK90" s="122"/>
      <c r="BSL90" s="122"/>
      <c r="BSM90" s="122"/>
      <c r="BSN90" s="122"/>
      <c r="BSO90" s="122"/>
      <c r="BSP90" s="122"/>
      <c r="BSQ90" s="122"/>
      <c r="BSR90" s="122"/>
      <c r="BSS90" s="122"/>
      <c r="BST90" s="122"/>
      <c r="BSU90" s="122"/>
      <c r="BSV90" s="122"/>
      <c r="BSW90" s="122"/>
      <c r="BSX90" s="122"/>
      <c r="BSY90" s="122"/>
      <c r="BSZ90" s="122"/>
      <c r="BTA90" s="122"/>
      <c r="BTB90" s="122"/>
      <c r="BTC90" s="122"/>
      <c r="BTD90" s="122"/>
      <c r="BTE90" s="122"/>
      <c r="BTF90" s="122"/>
      <c r="BTG90" s="122"/>
      <c r="BTH90" s="122"/>
      <c r="BTI90" s="122"/>
      <c r="BTJ90" s="122"/>
      <c r="BTK90" s="122"/>
      <c r="BTL90" s="122"/>
      <c r="BTM90" s="122"/>
      <c r="BTN90" s="122"/>
      <c r="BTO90" s="122"/>
      <c r="BTP90" s="122"/>
      <c r="BTQ90" s="122"/>
      <c r="BTR90" s="122"/>
      <c r="BTS90" s="122"/>
      <c r="BTT90" s="122"/>
      <c r="BTU90" s="122"/>
      <c r="BTV90" s="122"/>
      <c r="BTW90" s="122"/>
      <c r="BTX90" s="122"/>
      <c r="BTY90" s="122"/>
      <c r="BTZ90" s="122"/>
      <c r="BUA90" s="122"/>
      <c r="BUB90" s="122"/>
      <c r="BUC90" s="122"/>
      <c r="BUD90" s="122"/>
      <c r="BUE90" s="122"/>
      <c r="BUF90" s="122"/>
      <c r="BUG90" s="122"/>
      <c r="BUH90" s="122"/>
      <c r="BUI90" s="122"/>
      <c r="BUJ90" s="122"/>
      <c r="BUK90" s="122"/>
      <c r="BUL90" s="122"/>
      <c r="BUM90" s="122"/>
      <c r="BUN90" s="122"/>
      <c r="BUO90" s="122"/>
      <c r="BUP90" s="122"/>
      <c r="BUQ90" s="122"/>
      <c r="BUR90" s="122"/>
      <c r="BUS90" s="122"/>
      <c r="BUT90" s="122"/>
      <c r="BUU90" s="122"/>
      <c r="BUV90" s="122"/>
      <c r="BUW90" s="122"/>
      <c r="BUX90" s="122"/>
      <c r="BUY90" s="122"/>
      <c r="BUZ90" s="122"/>
      <c r="BVA90" s="122"/>
      <c r="BVB90" s="122"/>
      <c r="BVC90" s="122"/>
      <c r="BVD90" s="122"/>
      <c r="BVE90" s="122"/>
      <c r="BVF90" s="122"/>
      <c r="BVG90" s="122"/>
      <c r="BVH90" s="122"/>
      <c r="BVI90" s="122"/>
      <c r="BVJ90" s="122"/>
      <c r="BVK90" s="122"/>
      <c r="BVL90" s="122"/>
      <c r="BVM90" s="122"/>
      <c r="BVN90" s="122"/>
      <c r="BVO90" s="122"/>
      <c r="BVP90" s="122"/>
      <c r="BVQ90" s="122"/>
      <c r="BVR90" s="122"/>
      <c r="BVS90" s="122"/>
      <c r="BVT90" s="122"/>
      <c r="BVU90" s="122"/>
      <c r="BVV90" s="122"/>
      <c r="BVW90" s="122"/>
      <c r="BVX90" s="122"/>
      <c r="BVY90" s="122"/>
      <c r="BVZ90" s="122"/>
      <c r="BWA90" s="122"/>
      <c r="BWB90" s="122"/>
      <c r="BWC90" s="122"/>
      <c r="BWD90" s="122"/>
      <c r="BWE90" s="122"/>
      <c r="BWF90" s="122"/>
      <c r="BWG90" s="122"/>
      <c r="BWH90" s="122"/>
      <c r="BWI90" s="122"/>
      <c r="BWJ90" s="122"/>
      <c r="BWK90" s="122"/>
      <c r="BWL90" s="122"/>
      <c r="BWM90" s="122"/>
      <c r="BWN90" s="122"/>
      <c r="BWO90" s="122"/>
      <c r="BWP90" s="122"/>
      <c r="BWQ90" s="122"/>
      <c r="BWR90" s="122"/>
      <c r="BWS90" s="122"/>
      <c r="BWT90" s="122"/>
      <c r="BWU90" s="122"/>
      <c r="BWV90" s="122"/>
      <c r="BWW90" s="122"/>
      <c r="BWX90" s="122"/>
      <c r="BWY90" s="122"/>
      <c r="BWZ90" s="122"/>
      <c r="BXA90" s="122"/>
      <c r="BXB90" s="122"/>
      <c r="BXC90" s="122"/>
      <c r="BXD90" s="122"/>
      <c r="BXE90" s="122"/>
      <c r="BXF90" s="122"/>
      <c r="BXG90" s="122"/>
      <c r="BXH90" s="122"/>
      <c r="BXI90" s="122"/>
      <c r="BXJ90" s="122"/>
      <c r="BXK90" s="122"/>
      <c r="BXL90" s="122"/>
      <c r="BXM90" s="122"/>
      <c r="BXN90" s="122"/>
      <c r="BXO90" s="122"/>
      <c r="BXP90" s="122"/>
      <c r="BXQ90" s="122"/>
      <c r="BXR90" s="122"/>
      <c r="BXS90" s="122"/>
      <c r="BXT90" s="122"/>
      <c r="BXU90" s="122"/>
      <c r="BXV90" s="122"/>
      <c r="BXW90" s="122"/>
      <c r="BXX90" s="122"/>
      <c r="BXY90" s="122"/>
      <c r="BXZ90" s="122"/>
      <c r="BYA90" s="122"/>
      <c r="BYB90" s="122"/>
      <c r="BYC90" s="122"/>
      <c r="BYD90" s="122"/>
      <c r="BYE90" s="122"/>
      <c r="BYF90" s="122"/>
      <c r="BYG90" s="122"/>
      <c r="BYH90" s="122"/>
      <c r="BYI90" s="122"/>
      <c r="BYJ90" s="122"/>
      <c r="BYK90" s="122"/>
      <c r="BYL90" s="122"/>
      <c r="BYM90" s="122"/>
      <c r="BYN90" s="122"/>
      <c r="BYO90" s="122"/>
      <c r="BYP90" s="122"/>
      <c r="BYQ90" s="122"/>
      <c r="BYR90" s="122"/>
      <c r="BYS90" s="122"/>
      <c r="BYT90" s="122"/>
      <c r="BYU90" s="122"/>
      <c r="BYV90" s="122"/>
      <c r="BYW90" s="122"/>
      <c r="BYX90" s="122"/>
      <c r="BYY90" s="122"/>
      <c r="BYZ90" s="122"/>
      <c r="BZA90" s="122"/>
      <c r="BZB90" s="122"/>
      <c r="BZC90" s="122"/>
      <c r="BZD90" s="122"/>
      <c r="BZE90" s="122"/>
      <c r="BZF90" s="122"/>
      <c r="BZG90" s="122"/>
      <c r="BZH90" s="122"/>
      <c r="BZI90" s="122"/>
      <c r="BZJ90" s="122"/>
      <c r="BZK90" s="122"/>
      <c r="BZL90" s="122"/>
      <c r="BZM90" s="122"/>
      <c r="BZN90" s="122"/>
      <c r="BZO90" s="122"/>
      <c r="BZP90" s="122"/>
      <c r="BZQ90" s="122"/>
      <c r="BZR90" s="122"/>
      <c r="BZS90" s="122"/>
      <c r="BZT90" s="122"/>
      <c r="BZU90" s="122"/>
      <c r="BZV90" s="122"/>
      <c r="BZW90" s="122"/>
      <c r="BZX90" s="122"/>
      <c r="BZY90" s="122"/>
      <c r="BZZ90" s="122"/>
      <c r="CAA90" s="122"/>
      <c r="CAB90" s="122"/>
      <c r="CAC90" s="122"/>
      <c r="CAD90" s="122"/>
      <c r="CAE90" s="122"/>
      <c r="CAF90" s="122"/>
      <c r="CAG90" s="122"/>
      <c r="CAH90" s="122"/>
      <c r="CAI90" s="122"/>
      <c r="CAJ90" s="122"/>
      <c r="CAK90" s="122"/>
      <c r="CAL90" s="122"/>
      <c r="CAM90" s="122"/>
      <c r="CAN90" s="122"/>
      <c r="CAO90" s="122"/>
      <c r="CAP90" s="122"/>
      <c r="CAQ90" s="122"/>
      <c r="CAR90" s="122"/>
      <c r="CAS90" s="122"/>
      <c r="CAT90" s="122"/>
      <c r="CAU90" s="122"/>
      <c r="CAV90" s="122"/>
      <c r="CAW90" s="122"/>
      <c r="CAX90" s="122"/>
      <c r="CAY90" s="122"/>
      <c r="CAZ90" s="122"/>
      <c r="CBA90" s="122"/>
      <c r="CBB90" s="122"/>
      <c r="CBC90" s="122"/>
      <c r="CBD90" s="122"/>
      <c r="CBE90" s="122"/>
      <c r="CBF90" s="122"/>
      <c r="CBG90" s="122"/>
      <c r="CBH90" s="122"/>
      <c r="CBI90" s="122"/>
      <c r="CBJ90" s="122"/>
      <c r="CBK90" s="122"/>
      <c r="CBL90" s="122"/>
      <c r="CBM90" s="122"/>
      <c r="CBN90" s="122"/>
      <c r="CBO90" s="122"/>
      <c r="CBP90" s="122"/>
      <c r="CBQ90" s="122"/>
      <c r="CBR90" s="122"/>
      <c r="CBS90" s="122"/>
      <c r="CBT90" s="122"/>
      <c r="CBU90" s="122"/>
      <c r="CBV90" s="122"/>
      <c r="CBW90" s="122"/>
      <c r="CBX90" s="122"/>
      <c r="CBY90" s="122"/>
      <c r="CBZ90" s="122"/>
      <c r="CCA90" s="122"/>
      <c r="CCB90" s="122"/>
      <c r="CCC90" s="122"/>
      <c r="CCD90" s="122"/>
      <c r="CCE90" s="122"/>
      <c r="CCF90" s="122"/>
      <c r="CCG90" s="122"/>
      <c r="CCH90" s="122"/>
      <c r="CCI90" s="122"/>
      <c r="CCJ90" s="122"/>
      <c r="CCK90" s="122"/>
      <c r="CCL90" s="122"/>
      <c r="CCM90" s="122"/>
      <c r="CCN90" s="122"/>
      <c r="CCO90" s="122"/>
      <c r="CCP90" s="122"/>
      <c r="CCQ90" s="122"/>
      <c r="CCR90" s="122"/>
      <c r="CCS90" s="122"/>
      <c r="CCT90" s="122"/>
      <c r="CCU90" s="122"/>
      <c r="CCV90" s="122"/>
      <c r="CCW90" s="122"/>
      <c r="CCX90" s="122"/>
      <c r="CCY90" s="122"/>
      <c r="CCZ90" s="122"/>
      <c r="CDA90" s="122"/>
      <c r="CDB90" s="122"/>
      <c r="CDC90" s="122"/>
      <c r="CDD90" s="122"/>
      <c r="CDE90" s="122"/>
      <c r="CDF90" s="122"/>
      <c r="CDG90" s="122"/>
      <c r="CDH90" s="122"/>
      <c r="CDI90" s="122"/>
      <c r="CDJ90" s="122"/>
      <c r="CDK90" s="122"/>
      <c r="CDL90" s="122"/>
      <c r="CDM90" s="122"/>
      <c r="CDN90" s="122"/>
      <c r="CDO90" s="122"/>
      <c r="CDP90" s="122"/>
      <c r="CDQ90" s="122"/>
      <c r="CDR90" s="122"/>
      <c r="CDS90" s="122"/>
      <c r="CDT90" s="122"/>
      <c r="CDU90" s="122"/>
      <c r="CDV90" s="122"/>
      <c r="CDW90" s="122"/>
      <c r="CDX90" s="122"/>
      <c r="CDY90" s="122"/>
      <c r="CDZ90" s="122"/>
      <c r="CEA90" s="122"/>
      <c r="CEB90" s="122"/>
      <c r="CEC90" s="122"/>
      <c r="CED90" s="122"/>
      <c r="CEE90" s="122"/>
      <c r="CEF90" s="122"/>
      <c r="CEG90" s="122"/>
      <c r="CEH90" s="122"/>
      <c r="CEI90" s="122"/>
      <c r="CEJ90" s="122"/>
      <c r="CEK90" s="122"/>
      <c r="CEL90" s="122"/>
      <c r="CEM90" s="122"/>
      <c r="CEN90" s="122"/>
      <c r="CEO90" s="122"/>
      <c r="CEP90" s="122"/>
      <c r="CEQ90" s="122"/>
      <c r="CER90" s="122"/>
      <c r="CES90" s="122"/>
      <c r="CET90" s="122"/>
      <c r="CEU90" s="122"/>
      <c r="CEV90" s="122"/>
      <c r="CEW90" s="122"/>
      <c r="CEX90" s="122"/>
      <c r="CEY90" s="122"/>
      <c r="CEZ90" s="122"/>
      <c r="CFA90" s="122"/>
      <c r="CFB90" s="122"/>
      <c r="CFC90" s="122"/>
      <c r="CFD90" s="122"/>
      <c r="CFE90" s="122"/>
      <c r="CFF90" s="122"/>
      <c r="CFG90" s="122"/>
      <c r="CFH90" s="122"/>
      <c r="CFI90" s="122"/>
      <c r="CFJ90" s="122"/>
      <c r="CFK90" s="122"/>
      <c r="CFL90" s="122"/>
      <c r="CFM90" s="122"/>
      <c r="CFN90" s="122"/>
      <c r="CFO90" s="122"/>
      <c r="CFP90" s="122"/>
      <c r="CFQ90" s="122"/>
      <c r="CFR90" s="122"/>
      <c r="CFS90" s="122"/>
      <c r="CFT90" s="122"/>
      <c r="CFU90" s="122"/>
      <c r="CFV90" s="122"/>
      <c r="CFW90" s="122"/>
      <c r="CFX90" s="122"/>
      <c r="CFY90" s="122"/>
      <c r="CFZ90" s="122"/>
      <c r="CGA90" s="122"/>
      <c r="CGB90" s="122"/>
      <c r="CGC90" s="122"/>
      <c r="CGD90" s="122"/>
      <c r="CGE90" s="122"/>
      <c r="CGF90" s="122"/>
      <c r="CGG90" s="122"/>
      <c r="CGH90" s="122"/>
      <c r="CGI90" s="122"/>
      <c r="CGJ90" s="122"/>
      <c r="CGK90" s="122"/>
      <c r="CGL90" s="122"/>
      <c r="CGM90" s="122"/>
      <c r="CGN90" s="122"/>
      <c r="CGO90" s="122"/>
      <c r="CGP90" s="122"/>
      <c r="CGQ90" s="122"/>
      <c r="CGR90" s="122"/>
      <c r="CGS90" s="122"/>
      <c r="CGT90" s="122"/>
      <c r="CGU90" s="122"/>
      <c r="CGV90" s="122"/>
      <c r="CGW90" s="122"/>
      <c r="CGX90" s="122"/>
      <c r="CGY90" s="122"/>
      <c r="CGZ90" s="122"/>
      <c r="CHA90" s="122"/>
      <c r="CHB90" s="122"/>
      <c r="CHC90" s="122"/>
      <c r="CHD90" s="122"/>
      <c r="CHE90" s="122"/>
      <c r="CHF90" s="122"/>
      <c r="CHG90" s="122"/>
      <c r="CHH90" s="122"/>
      <c r="CHI90" s="122"/>
      <c r="CHJ90" s="122"/>
      <c r="CHK90" s="122"/>
      <c r="CHL90" s="122"/>
      <c r="CHM90" s="122"/>
      <c r="CHN90" s="122"/>
      <c r="CHO90" s="122"/>
      <c r="CHP90" s="122"/>
      <c r="CHQ90" s="122"/>
      <c r="CHR90" s="122"/>
      <c r="CHS90" s="122"/>
      <c r="CHT90" s="122"/>
      <c r="CHU90" s="122"/>
      <c r="CHV90" s="122"/>
      <c r="CHW90" s="122"/>
      <c r="CHX90" s="122"/>
      <c r="CHY90" s="122"/>
      <c r="CHZ90" s="122"/>
      <c r="CIA90" s="122"/>
      <c r="CIB90" s="122"/>
      <c r="CIC90" s="122"/>
      <c r="CID90" s="122"/>
      <c r="CIE90" s="122"/>
      <c r="CIF90" s="122"/>
      <c r="CIG90" s="122"/>
      <c r="CIH90" s="122"/>
      <c r="CII90" s="122"/>
      <c r="CIJ90" s="122"/>
      <c r="CIK90" s="122"/>
      <c r="CIL90" s="122"/>
      <c r="CIM90" s="122"/>
      <c r="CIN90" s="122"/>
      <c r="CIO90" s="122"/>
      <c r="CIP90" s="122"/>
      <c r="CIQ90" s="122"/>
      <c r="CIR90" s="122"/>
      <c r="CIS90" s="122"/>
      <c r="CIT90" s="122"/>
      <c r="CIU90" s="122"/>
      <c r="CIV90" s="122"/>
      <c r="CIW90" s="122"/>
      <c r="CIX90" s="122"/>
      <c r="CIY90" s="122"/>
      <c r="CIZ90" s="122"/>
      <c r="CJA90" s="122"/>
      <c r="CJB90" s="122"/>
      <c r="CJC90" s="122"/>
      <c r="CJD90" s="122"/>
      <c r="CJE90" s="122"/>
      <c r="CJF90" s="122"/>
      <c r="CJG90" s="122"/>
      <c r="CJH90" s="122"/>
      <c r="CJI90" s="122"/>
      <c r="CJJ90" s="122"/>
      <c r="CJK90" s="122"/>
      <c r="CJL90" s="122"/>
      <c r="CJM90" s="122"/>
      <c r="CJN90" s="122"/>
      <c r="CJO90" s="122"/>
      <c r="CJP90" s="122"/>
      <c r="CJQ90" s="122"/>
      <c r="CJR90" s="122"/>
      <c r="CJS90" s="122"/>
      <c r="CJT90" s="122"/>
      <c r="CJU90" s="122"/>
      <c r="CJV90" s="122"/>
      <c r="CJW90" s="122"/>
      <c r="CJX90" s="122"/>
      <c r="CJY90" s="122"/>
      <c r="CJZ90" s="122"/>
      <c r="CKA90" s="122"/>
      <c r="CKB90" s="122"/>
      <c r="CKC90" s="122"/>
      <c r="CKD90" s="122"/>
      <c r="CKE90" s="122"/>
      <c r="CKF90" s="122"/>
      <c r="CKG90" s="122"/>
      <c r="CKH90" s="122"/>
      <c r="CKI90" s="122"/>
      <c r="CKJ90" s="122"/>
      <c r="CKK90" s="122"/>
      <c r="CKL90" s="122"/>
      <c r="CKM90" s="122"/>
      <c r="CKN90" s="122"/>
      <c r="CKO90" s="122"/>
      <c r="CKP90" s="122"/>
      <c r="CKQ90" s="122"/>
      <c r="CKR90" s="122"/>
      <c r="CKS90" s="122"/>
      <c r="CKT90" s="122"/>
      <c r="CKU90" s="122"/>
      <c r="CKV90" s="122"/>
      <c r="CKW90" s="122"/>
      <c r="CKX90" s="122"/>
      <c r="CKY90" s="122"/>
      <c r="CKZ90" s="122"/>
      <c r="CLA90" s="122"/>
      <c r="CLB90" s="122"/>
      <c r="CLC90" s="122"/>
      <c r="CLD90" s="122"/>
      <c r="CLE90" s="122"/>
      <c r="CLF90" s="122"/>
      <c r="CLG90" s="122"/>
      <c r="CLH90" s="122"/>
      <c r="CLI90" s="122"/>
      <c r="CLJ90" s="122"/>
      <c r="CLK90" s="122"/>
      <c r="CLL90" s="122"/>
      <c r="CLM90" s="122"/>
      <c r="CLN90" s="122"/>
      <c r="CLO90" s="122"/>
      <c r="CLP90" s="122"/>
      <c r="CLQ90" s="122"/>
      <c r="CLR90" s="122"/>
      <c r="CLS90" s="122"/>
      <c r="CLT90" s="122"/>
      <c r="CLU90" s="122"/>
      <c r="CLV90" s="122"/>
      <c r="CLW90" s="122"/>
      <c r="CLX90" s="122"/>
      <c r="CLY90" s="122"/>
      <c r="CLZ90" s="122"/>
      <c r="CMA90" s="122"/>
      <c r="CMB90" s="122"/>
      <c r="CMC90" s="122"/>
      <c r="CMD90" s="122"/>
      <c r="CME90" s="122"/>
      <c r="CMF90" s="122"/>
      <c r="CMG90" s="122"/>
      <c r="CMH90" s="122"/>
      <c r="CMI90" s="122"/>
      <c r="CMJ90" s="122"/>
      <c r="CMK90" s="122"/>
      <c r="CML90" s="122"/>
      <c r="CMM90" s="122"/>
      <c r="CMN90" s="122"/>
      <c r="CMO90" s="122"/>
      <c r="CMP90" s="122"/>
      <c r="CMQ90" s="122"/>
      <c r="CMR90" s="122"/>
      <c r="CMS90" s="122"/>
      <c r="CMT90" s="122"/>
      <c r="CMU90" s="122"/>
      <c r="CMV90" s="122"/>
      <c r="CMW90" s="122"/>
      <c r="CMX90" s="122"/>
      <c r="CMY90" s="122"/>
      <c r="CMZ90" s="122"/>
      <c r="CNA90" s="122"/>
      <c r="CNB90" s="122"/>
      <c r="CNC90" s="122"/>
      <c r="CND90" s="122"/>
      <c r="CNE90" s="122"/>
      <c r="CNF90" s="122"/>
      <c r="CNG90" s="122"/>
      <c r="CNH90" s="122"/>
      <c r="CNI90" s="122"/>
      <c r="CNJ90" s="122"/>
      <c r="CNK90" s="122"/>
      <c r="CNL90" s="122"/>
      <c r="CNM90" s="122"/>
      <c r="CNN90" s="122"/>
      <c r="CNO90" s="122"/>
      <c r="CNP90" s="122"/>
      <c r="CNQ90" s="122"/>
      <c r="CNR90" s="122"/>
      <c r="CNS90" s="122"/>
      <c r="CNT90" s="122"/>
      <c r="CNU90" s="122"/>
      <c r="CNV90" s="122"/>
      <c r="CNW90" s="122"/>
      <c r="CNX90" s="122"/>
      <c r="CNY90" s="122"/>
      <c r="CNZ90" s="122"/>
      <c r="COA90" s="122"/>
      <c r="COB90" s="122"/>
      <c r="COC90" s="122"/>
      <c r="COD90" s="122"/>
      <c r="COE90" s="122"/>
      <c r="COF90" s="122"/>
      <c r="COG90" s="122"/>
      <c r="COH90" s="122"/>
      <c r="COI90" s="122"/>
      <c r="COJ90" s="122"/>
      <c r="COK90" s="122"/>
      <c r="COL90" s="122"/>
      <c r="COM90" s="122"/>
      <c r="CON90" s="122"/>
      <c r="COO90" s="122"/>
      <c r="COP90" s="122"/>
      <c r="COQ90" s="122"/>
      <c r="COR90" s="122"/>
      <c r="COS90" s="122"/>
      <c r="COT90" s="122"/>
      <c r="COU90" s="122"/>
      <c r="COV90" s="122"/>
      <c r="COW90" s="122"/>
      <c r="COX90" s="122"/>
      <c r="COY90" s="122"/>
      <c r="COZ90" s="122"/>
      <c r="CPA90" s="122"/>
      <c r="CPB90" s="122"/>
      <c r="CPC90" s="122"/>
      <c r="CPD90" s="122"/>
      <c r="CPE90" s="122"/>
      <c r="CPF90" s="122"/>
      <c r="CPG90" s="122"/>
      <c r="CPH90" s="122"/>
      <c r="CPI90" s="122"/>
      <c r="CPJ90" s="122"/>
      <c r="CPK90" s="122"/>
      <c r="CPL90" s="122"/>
      <c r="CPM90" s="122"/>
      <c r="CPN90" s="122"/>
      <c r="CPO90" s="122"/>
      <c r="CPP90" s="122"/>
      <c r="CPQ90" s="122"/>
      <c r="CPR90" s="122"/>
      <c r="CPS90" s="122"/>
      <c r="CPT90" s="122"/>
      <c r="CPU90" s="122"/>
      <c r="CPV90" s="122"/>
      <c r="CPW90" s="122"/>
      <c r="CPX90" s="122"/>
      <c r="CPY90" s="122"/>
      <c r="CPZ90" s="122"/>
      <c r="CQA90" s="122"/>
      <c r="CQB90" s="122"/>
      <c r="CQC90" s="122"/>
      <c r="CQD90" s="122"/>
      <c r="CQE90" s="122"/>
      <c r="CQF90" s="122"/>
      <c r="CQG90" s="122"/>
      <c r="CQH90" s="122"/>
      <c r="CQI90" s="122"/>
      <c r="CQJ90" s="122"/>
      <c r="CQK90" s="122"/>
      <c r="CQL90" s="122"/>
      <c r="CQM90" s="122"/>
      <c r="CQN90" s="122"/>
      <c r="CQO90" s="122"/>
      <c r="CQP90" s="122"/>
      <c r="CQQ90" s="122"/>
      <c r="CQR90" s="122"/>
      <c r="CQS90" s="122"/>
      <c r="CQT90" s="122"/>
      <c r="CQU90" s="122"/>
      <c r="CQV90" s="122"/>
      <c r="CQW90" s="122"/>
      <c r="CQX90" s="122"/>
      <c r="CQY90" s="122"/>
      <c r="CQZ90" s="122"/>
      <c r="CRA90" s="122"/>
      <c r="CRB90" s="122"/>
      <c r="CRC90" s="122"/>
      <c r="CRD90" s="122"/>
      <c r="CRE90" s="122"/>
      <c r="CRF90" s="122"/>
      <c r="CRG90" s="122"/>
      <c r="CRH90" s="122"/>
      <c r="CRI90" s="122"/>
      <c r="CRJ90" s="122"/>
      <c r="CRK90" s="122"/>
      <c r="CRL90" s="122"/>
      <c r="CRM90" s="122"/>
      <c r="CRN90" s="122"/>
      <c r="CRO90" s="122"/>
      <c r="CRP90" s="122"/>
      <c r="CRQ90" s="122"/>
      <c r="CRR90" s="122"/>
      <c r="CRS90" s="122"/>
      <c r="CRT90" s="122"/>
      <c r="CRU90" s="122"/>
      <c r="CRV90" s="122"/>
      <c r="CRW90" s="122"/>
      <c r="CRX90" s="122"/>
      <c r="CRY90" s="122"/>
      <c r="CRZ90" s="122"/>
      <c r="CSA90" s="122"/>
      <c r="CSB90" s="122"/>
      <c r="CSC90" s="122"/>
      <c r="CSD90" s="122"/>
      <c r="CSE90" s="122"/>
      <c r="CSF90" s="122"/>
      <c r="CSG90" s="122"/>
      <c r="CSH90" s="122"/>
      <c r="CSI90" s="122"/>
      <c r="CSJ90" s="122"/>
      <c r="CSK90" s="122"/>
      <c r="CSL90" s="122"/>
      <c r="CSM90" s="122"/>
      <c r="CSN90" s="122"/>
      <c r="CSO90" s="122"/>
      <c r="CSP90" s="122"/>
      <c r="CSQ90" s="122"/>
      <c r="CSR90" s="122"/>
      <c r="CSS90" s="122"/>
      <c r="CST90" s="122"/>
      <c r="CSU90" s="122"/>
      <c r="CSV90" s="122"/>
      <c r="CSW90" s="122"/>
      <c r="CSX90" s="122"/>
      <c r="CSY90" s="122"/>
      <c r="CSZ90" s="122"/>
      <c r="CTA90" s="122"/>
      <c r="CTB90" s="122"/>
      <c r="CTC90" s="122"/>
      <c r="CTD90" s="122"/>
      <c r="CTE90" s="122"/>
      <c r="CTF90" s="122"/>
      <c r="CTG90" s="122"/>
      <c r="CTH90" s="122"/>
      <c r="CTI90" s="122"/>
      <c r="CTJ90" s="122"/>
      <c r="CTK90" s="122"/>
      <c r="CTL90" s="122"/>
      <c r="CTM90" s="122"/>
      <c r="CTN90" s="122"/>
      <c r="CTO90" s="122"/>
      <c r="CTP90" s="122"/>
      <c r="CTQ90" s="122"/>
      <c r="CTR90" s="122"/>
      <c r="CTS90" s="122"/>
      <c r="CTT90" s="122"/>
      <c r="CTU90" s="122"/>
      <c r="CTV90" s="122"/>
      <c r="CTW90" s="122"/>
      <c r="CTX90" s="122"/>
      <c r="CTY90" s="122"/>
      <c r="CTZ90" s="122"/>
      <c r="CUA90" s="122"/>
      <c r="CUB90" s="122"/>
      <c r="CUC90" s="122"/>
      <c r="CUD90" s="122"/>
      <c r="CUE90" s="122"/>
      <c r="CUF90" s="122"/>
      <c r="CUG90" s="122"/>
      <c r="CUH90" s="122"/>
      <c r="CUI90" s="122"/>
      <c r="CUJ90" s="122"/>
      <c r="CUK90" s="122"/>
      <c r="CUL90" s="122"/>
      <c r="CUM90" s="122"/>
      <c r="CUN90" s="122"/>
      <c r="CUO90" s="122"/>
      <c r="CUP90" s="122"/>
      <c r="CUQ90" s="122"/>
      <c r="CUR90" s="122"/>
      <c r="CUS90" s="122"/>
      <c r="CUT90" s="122"/>
      <c r="CUU90" s="122"/>
      <c r="CUV90" s="122"/>
      <c r="CUW90" s="122"/>
      <c r="CUX90" s="122"/>
      <c r="CUY90" s="122"/>
      <c r="CUZ90" s="122"/>
      <c r="CVA90" s="122"/>
      <c r="CVB90" s="122"/>
      <c r="CVC90" s="122"/>
      <c r="CVD90" s="122"/>
      <c r="CVE90" s="122"/>
      <c r="CVF90" s="122"/>
      <c r="CVG90" s="122"/>
      <c r="CVH90" s="122"/>
      <c r="CVI90" s="122"/>
      <c r="CVJ90" s="122"/>
      <c r="CVK90" s="122"/>
      <c r="CVL90" s="122"/>
      <c r="CVM90" s="122"/>
      <c r="CVN90" s="122"/>
      <c r="CVO90" s="122"/>
      <c r="CVP90" s="122"/>
      <c r="CVQ90" s="122"/>
      <c r="CVR90" s="122"/>
      <c r="CVS90" s="122"/>
      <c r="CVT90" s="122"/>
      <c r="CVU90" s="122"/>
      <c r="CVV90" s="122"/>
      <c r="CVW90" s="122"/>
      <c r="CVX90" s="122"/>
      <c r="CVY90" s="122"/>
      <c r="CVZ90" s="122"/>
      <c r="CWA90" s="122"/>
      <c r="CWB90" s="122"/>
      <c r="CWC90" s="122"/>
      <c r="CWD90" s="122"/>
      <c r="CWE90" s="122"/>
      <c r="CWF90" s="122"/>
      <c r="CWG90" s="122"/>
      <c r="CWH90" s="122"/>
      <c r="CWI90" s="122"/>
      <c r="CWJ90" s="122"/>
      <c r="CWK90" s="122"/>
      <c r="CWL90" s="122"/>
      <c r="CWM90" s="122"/>
      <c r="CWN90" s="122"/>
      <c r="CWO90" s="122"/>
      <c r="CWP90" s="122"/>
      <c r="CWQ90" s="122"/>
      <c r="CWR90" s="122"/>
      <c r="CWS90" s="122"/>
      <c r="CWT90" s="122"/>
      <c r="CWU90" s="122"/>
      <c r="CWV90" s="122"/>
      <c r="CWW90" s="122"/>
      <c r="CWX90" s="122"/>
      <c r="CWY90" s="122"/>
      <c r="CWZ90" s="122"/>
      <c r="CXA90" s="122"/>
      <c r="CXB90" s="122"/>
      <c r="CXC90" s="122"/>
      <c r="CXD90" s="122"/>
      <c r="CXE90" s="122"/>
      <c r="CXF90" s="122"/>
      <c r="CXG90" s="122"/>
      <c r="CXH90" s="122"/>
      <c r="CXI90" s="122"/>
      <c r="CXJ90" s="122"/>
      <c r="CXK90" s="122"/>
      <c r="CXL90" s="122"/>
      <c r="CXM90" s="122"/>
      <c r="CXN90" s="122"/>
      <c r="CXO90" s="122"/>
      <c r="CXP90" s="122"/>
      <c r="CXQ90" s="122"/>
      <c r="CXR90" s="122"/>
      <c r="CXS90" s="122"/>
      <c r="CXT90" s="122"/>
      <c r="CXU90" s="122"/>
      <c r="CXV90" s="122"/>
      <c r="CXW90" s="122"/>
      <c r="CXX90" s="122"/>
      <c r="CXY90" s="122"/>
      <c r="CXZ90" s="122"/>
      <c r="CYA90" s="122"/>
      <c r="CYB90" s="122"/>
      <c r="CYC90" s="122"/>
      <c r="CYD90" s="122"/>
      <c r="CYE90" s="122"/>
      <c r="CYF90" s="122"/>
      <c r="CYG90" s="122"/>
      <c r="CYH90" s="122"/>
      <c r="CYI90" s="122"/>
      <c r="CYJ90" s="122"/>
      <c r="CYK90" s="122"/>
      <c r="CYL90" s="122"/>
      <c r="CYM90" s="122"/>
      <c r="CYN90" s="122"/>
      <c r="CYO90" s="122"/>
      <c r="CYP90" s="122"/>
      <c r="CYQ90" s="122"/>
      <c r="CYR90" s="122"/>
      <c r="CYS90" s="122"/>
      <c r="CYT90" s="122"/>
      <c r="CYU90" s="122"/>
      <c r="CYV90" s="122"/>
      <c r="CYW90" s="122"/>
      <c r="CYX90" s="122"/>
      <c r="CYY90" s="122"/>
      <c r="CYZ90" s="122"/>
      <c r="CZA90" s="122"/>
      <c r="CZB90" s="122"/>
      <c r="CZC90" s="122"/>
      <c r="CZD90" s="122"/>
      <c r="CZE90" s="122"/>
      <c r="CZF90" s="122"/>
      <c r="CZG90" s="122"/>
      <c r="CZH90" s="122"/>
      <c r="CZI90" s="122"/>
      <c r="CZJ90" s="122"/>
      <c r="CZK90" s="122"/>
      <c r="CZL90" s="122"/>
      <c r="CZM90" s="122"/>
      <c r="CZN90" s="122"/>
      <c r="CZO90" s="122"/>
      <c r="CZP90" s="122"/>
      <c r="CZQ90" s="122"/>
      <c r="CZR90" s="122"/>
      <c r="CZS90" s="122"/>
      <c r="CZT90" s="122"/>
      <c r="CZU90" s="122"/>
      <c r="CZV90" s="122"/>
      <c r="CZW90" s="122"/>
      <c r="CZX90" s="122"/>
      <c r="CZY90" s="122"/>
      <c r="CZZ90" s="122"/>
      <c r="DAA90" s="122"/>
      <c r="DAB90" s="122"/>
      <c r="DAC90" s="122"/>
      <c r="DAD90" s="122"/>
      <c r="DAE90" s="122"/>
      <c r="DAF90" s="122"/>
      <c r="DAG90" s="122"/>
      <c r="DAH90" s="122"/>
      <c r="DAI90" s="122"/>
      <c r="DAJ90" s="122"/>
      <c r="DAK90" s="122"/>
      <c r="DAL90" s="122"/>
      <c r="DAM90" s="122"/>
      <c r="DAN90" s="122"/>
      <c r="DAO90" s="122"/>
      <c r="DAP90" s="122"/>
      <c r="DAQ90" s="122"/>
      <c r="DAR90" s="122"/>
      <c r="DAS90" s="122"/>
      <c r="DAT90" s="122"/>
      <c r="DAU90" s="122"/>
      <c r="DAV90" s="122"/>
      <c r="DAW90" s="122"/>
      <c r="DAX90" s="122"/>
      <c r="DAY90" s="122"/>
      <c r="DAZ90" s="122"/>
      <c r="DBA90" s="122"/>
      <c r="DBB90" s="122"/>
      <c r="DBC90" s="122"/>
      <c r="DBD90" s="122"/>
      <c r="DBE90" s="122"/>
      <c r="DBF90" s="122"/>
      <c r="DBG90" s="122"/>
      <c r="DBH90" s="122"/>
      <c r="DBI90" s="122"/>
      <c r="DBJ90" s="122"/>
      <c r="DBK90" s="122"/>
      <c r="DBL90" s="122"/>
      <c r="DBM90" s="122"/>
      <c r="DBN90" s="122"/>
      <c r="DBO90" s="122"/>
      <c r="DBP90" s="122"/>
      <c r="DBQ90" s="122"/>
      <c r="DBR90" s="122"/>
      <c r="DBS90" s="122"/>
      <c r="DBT90" s="122"/>
      <c r="DBU90" s="122"/>
      <c r="DBV90" s="122"/>
      <c r="DBW90" s="122"/>
      <c r="DBX90" s="122"/>
      <c r="DBY90" s="122"/>
      <c r="DBZ90" s="122"/>
      <c r="DCA90" s="122"/>
      <c r="DCB90" s="122"/>
      <c r="DCC90" s="122"/>
      <c r="DCD90" s="122"/>
      <c r="DCE90" s="122"/>
      <c r="DCF90" s="122"/>
      <c r="DCG90" s="122"/>
      <c r="DCH90" s="122"/>
      <c r="DCI90" s="122"/>
      <c r="DCJ90" s="122"/>
      <c r="DCK90" s="122"/>
      <c r="DCL90" s="122"/>
      <c r="DCM90" s="122"/>
      <c r="DCN90" s="122"/>
      <c r="DCO90" s="122"/>
      <c r="DCP90" s="122"/>
      <c r="DCQ90" s="122"/>
      <c r="DCR90" s="122"/>
      <c r="DCS90" s="122"/>
      <c r="DCT90" s="122"/>
      <c r="DCU90" s="122"/>
      <c r="DCV90" s="122"/>
      <c r="DCW90" s="122"/>
      <c r="DCX90" s="122"/>
      <c r="DCY90" s="122"/>
      <c r="DCZ90" s="122"/>
      <c r="DDA90" s="122"/>
      <c r="DDB90" s="122"/>
      <c r="DDC90" s="122"/>
      <c r="DDD90" s="122"/>
      <c r="DDE90" s="122"/>
      <c r="DDF90" s="122"/>
      <c r="DDG90" s="122"/>
      <c r="DDH90" s="122"/>
      <c r="DDI90" s="122"/>
      <c r="DDJ90" s="122"/>
      <c r="DDK90" s="122"/>
      <c r="DDL90" s="122"/>
      <c r="DDM90" s="122"/>
      <c r="DDN90" s="122"/>
      <c r="DDO90" s="122"/>
      <c r="DDP90" s="122"/>
      <c r="DDQ90" s="122"/>
      <c r="DDR90" s="122"/>
      <c r="DDS90" s="122"/>
      <c r="DDT90" s="122"/>
      <c r="DDU90" s="122"/>
      <c r="DDV90" s="122"/>
      <c r="DDW90" s="122"/>
      <c r="DDX90" s="122"/>
      <c r="DDY90" s="122"/>
      <c r="DDZ90" s="122"/>
      <c r="DEA90" s="122"/>
      <c r="DEB90" s="122"/>
      <c r="DEC90" s="122"/>
      <c r="DED90" s="122"/>
      <c r="DEE90" s="122"/>
      <c r="DEF90" s="122"/>
      <c r="DEG90" s="122"/>
      <c r="DEH90" s="122"/>
      <c r="DEI90" s="122"/>
      <c r="DEJ90" s="122"/>
      <c r="DEK90" s="122"/>
      <c r="DEL90" s="122"/>
      <c r="DEM90" s="122"/>
      <c r="DEN90" s="122"/>
      <c r="DEO90" s="122"/>
      <c r="DEP90" s="122"/>
      <c r="DEQ90" s="122"/>
      <c r="DER90" s="122"/>
      <c r="DES90" s="122"/>
      <c r="DET90" s="122"/>
      <c r="DEU90" s="122"/>
      <c r="DEV90" s="122"/>
      <c r="DEW90" s="122"/>
      <c r="DEX90" s="122"/>
      <c r="DEY90" s="122"/>
      <c r="DEZ90" s="122"/>
      <c r="DFA90" s="122"/>
      <c r="DFB90" s="122"/>
      <c r="DFC90" s="122"/>
      <c r="DFD90" s="122"/>
      <c r="DFE90" s="122"/>
      <c r="DFF90" s="122"/>
      <c r="DFG90" s="122"/>
      <c r="DFH90" s="122"/>
      <c r="DFI90" s="122"/>
      <c r="DFJ90" s="122"/>
      <c r="DFK90" s="122"/>
      <c r="DFL90" s="122"/>
      <c r="DFM90" s="122"/>
      <c r="DFN90" s="122"/>
      <c r="DFO90" s="122"/>
      <c r="DFP90" s="122"/>
      <c r="DFQ90" s="122"/>
      <c r="DFR90" s="122"/>
      <c r="DFS90" s="122"/>
      <c r="DFT90" s="122"/>
      <c r="DFU90" s="122"/>
      <c r="DFV90" s="122"/>
      <c r="DFW90" s="122"/>
      <c r="DFX90" s="122"/>
      <c r="DFY90" s="122"/>
      <c r="DFZ90" s="122"/>
      <c r="DGA90" s="122"/>
      <c r="DGB90" s="122"/>
      <c r="DGC90" s="122"/>
      <c r="DGD90" s="122"/>
      <c r="DGE90" s="122"/>
      <c r="DGF90" s="122"/>
      <c r="DGG90" s="122"/>
      <c r="DGH90" s="122"/>
      <c r="DGI90" s="122"/>
      <c r="DGJ90" s="122"/>
      <c r="DGK90" s="122"/>
      <c r="DGL90" s="122"/>
      <c r="DGM90" s="122"/>
      <c r="DGN90" s="122"/>
      <c r="DGO90" s="122"/>
      <c r="DGP90" s="122"/>
      <c r="DGQ90" s="122"/>
      <c r="DGR90" s="122"/>
      <c r="DGS90" s="122"/>
      <c r="DGT90" s="122"/>
      <c r="DGU90" s="122"/>
      <c r="DGV90" s="122"/>
      <c r="DGW90" s="122"/>
      <c r="DGX90" s="122"/>
      <c r="DGY90" s="122"/>
      <c r="DGZ90" s="122"/>
      <c r="DHA90" s="122"/>
      <c r="DHB90" s="122"/>
      <c r="DHC90" s="122"/>
      <c r="DHD90" s="122"/>
      <c r="DHE90" s="122"/>
      <c r="DHF90" s="122"/>
      <c r="DHG90" s="122"/>
      <c r="DHH90" s="122"/>
      <c r="DHI90" s="122"/>
      <c r="DHJ90" s="122"/>
      <c r="DHK90" s="122"/>
      <c r="DHL90" s="122"/>
      <c r="DHM90" s="122"/>
      <c r="DHN90" s="122"/>
      <c r="DHO90" s="122"/>
      <c r="DHP90" s="122"/>
      <c r="DHQ90" s="122"/>
      <c r="DHR90" s="122"/>
      <c r="DHS90" s="122"/>
      <c r="DHT90" s="122"/>
      <c r="DHU90" s="122"/>
      <c r="DHV90" s="122"/>
      <c r="DHW90" s="122"/>
      <c r="DHX90" s="122"/>
      <c r="DHY90" s="122"/>
      <c r="DHZ90" s="122"/>
      <c r="DIA90" s="122"/>
      <c r="DIB90" s="122"/>
      <c r="DIC90" s="122"/>
      <c r="DID90" s="122"/>
      <c r="DIE90" s="122"/>
      <c r="DIF90" s="122"/>
      <c r="DIG90" s="122"/>
      <c r="DIH90" s="122"/>
      <c r="DII90" s="122"/>
      <c r="DIJ90" s="122"/>
      <c r="DIK90" s="122"/>
      <c r="DIL90" s="122"/>
      <c r="DIM90" s="122"/>
      <c r="DIN90" s="122"/>
      <c r="DIO90" s="122"/>
      <c r="DIP90" s="122"/>
      <c r="DIQ90" s="122"/>
      <c r="DIR90" s="122"/>
      <c r="DIS90" s="122"/>
      <c r="DIT90" s="122"/>
      <c r="DIU90" s="122"/>
      <c r="DIV90" s="122"/>
      <c r="DIW90" s="122"/>
      <c r="DIX90" s="122"/>
      <c r="DIY90" s="122"/>
      <c r="DIZ90" s="122"/>
      <c r="DJA90" s="122"/>
      <c r="DJB90" s="122"/>
      <c r="DJC90" s="122"/>
      <c r="DJD90" s="122"/>
      <c r="DJE90" s="122"/>
      <c r="DJF90" s="122"/>
      <c r="DJG90" s="122"/>
      <c r="DJH90" s="122"/>
      <c r="DJI90" s="122"/>
      <c r="DJJ90" s="122"/>
      <c r="DJK90" s="122"/>
      <c r="DJL90" s="122"/>
      <c r="DJM90" s="122"/>
      <c r="DJN90" s="122"/>
      <c r="DJO90" s="122"/>
      <c r="DJP90" s="122"/>
      <c r="DJQ90" s="122"/>
      <c r="DJR90" s="122"/>
      <c r="DJS90" s="122"/>
      <c r="DJT90" s="122"/>
      <c r="DJU90" s="122"/>
      <c r="DJV90" s="122"/>
      <c r="DJW90" s="122"/>
      <c r="DJX90" s="122"/>
      <c r="DJY90" s="122"/>
      <c r="DJZ90" s="122"/>
      <c r="DKA90" s="122"/>
      <c r="DKB90" s="122"/>
      <c r="DKC90" s="122"/>
      <c r="DKD90" s="122"/>
      <c r="DKE90" s="122"/>
      <c r="DKF90" s="122"/>
      <c r="DKG90" s="122"/>
      <c r="DKH90" s="122"/>
      <c r="DKI90" s="122"/>
      <c r="DKJ90" s="122"/>
      <c r="DKK90" s="122"/>
      <c r="DKL90" s="122"/>
      <c r="DKM90" s="122"/>
      <c r="DKN90" s="122"/>
      <c r="DKO90" s="122"/>
      <c r="DKP90" s="122"/>
      <c r="DKQ90" s="122"/>
      <c r="DKR90" s="122"/>
      <c r="DKS90" s="122"/>
      <c r="DKT90" s="122"/>
      <c r="DKU90" s="122"/>
      <c r="DKV90" s="122"/>
      <c r="DKW90" s="122"/>
      <c r="DKX90" s="122"/>
      <c r="DKY90" s="122"/>
      <c r="DKZ90" s="122"/>
      <c r="DLA90" s="122"/>
      <c r="DLB90" s="122"/>
      <c r="DLC90" s="122"/>
      <c r="DLD90" s="122"/>
      <c r="DLE90" s="122"/>
      <c r="DLF90" s="122"/>
      <c r="DLG90" s="122"/>
      <c r="DLH90" s="122"/>
      <c r="DLI90" s="122"/>
      <c r="DLJ90" s="122"/>
      <c r="DLK90" s="122"/>
      <c r="DLL90" s="122"/>
      <c r="DLM90" s="122"/>
      <c r="DLN90" s="122"/>
      <c r="DLO90" s="122"/>
      <c r="DLP90" s="122"/>
      <c r="DLQ90" s="122"/>
      <c r="DLR90" s="122"/>
      <c r="DLS90" s="122"/>
      <c r="DLT90" s="122"/>
      <c r="DLU90" s="122"/>
      <c r="DLV90" s="122"/>
      <c r="DLW90" s="122"/>
      <c r="DLX90" s="122"/>
      <c r="DLY90" s="122"/>
      <c r="DLZ90" s="122"/>
      <c r="DMA90" s="122"/>
      <c r="DMB90" s="122"/>
      <c r="DMC90" s="122"/>
      <c r="DMD90" s="122"/>
      <c r="DME90" s="122"/>
      <c r="DMF90" s="122"/>
      <c r="DMG90" s="122"/>
      <c r="DMH90" s="122"/>
      <c r="DMI90" s="122"/>
      <c r="DMJ90" s="122"/>
      <c r="DMK90" s="122"/>
      <c r="DML90" s="122"/>
      <c r="DMM90" s="122"/>
      <c r="DMN90" s="122"/>
      <c r="DMO90" s="122"/>
      <c r="DMP90" s="122"/>
      <c r="DMQ90" s="122"/>
      <c r="DMR90" s="122"/>
      <c r="DMS90" s="122"/>
      <c r="DMT90" s="122"/>
      <c r="DMU90" s="122"/>
      <c r="DMV90" s="122"/>
      <c r="DMW90" s="122"/>
      <c r="DMX90" s="122"/>
      <c r="DMY90" s="122"/>
      <c r="DMZ90" s="122"/>
      <c r="DNA90" s="122"/>
      <c r="DNB90" s="122"/>
      <c r="DNC90" s="122"/>
      <c r="DND90" s="122"/>
      <c r="DNE90" s="122"/>
      <c r="DNF90" s="122"/>
      <c r="DNG90" s="122"/>
      <c r="DNH90" s="122"/>
      <c r="DNI90" s="122"/>
      <c r="DNJ90" s="122"/>
      <c r="DNK90" s="122"/>
      <c r="DNL90" s="122"/>
      <c r="DNM90" s="122"/>
      <c r="DNN90" s="122"/>
      <c r="DNO90" s="122"/>
      <c r="DNP90" s="122"/>
      <c r="DNQ90" s="122"/>
      <c r="DNR90" s="122"/>
      <c r="DNS90" s="122"/>
      <c r="DNT90" s="122"/>
      <c r="DNU90" s="122"/>
      <c r="DNV90" s="122"/>
      <c r="DNW90" s="122"/>
      <c r="DNX90" s="122"/>
      <c r="DNY90" s="122"/>
      <c r="DNZ90" s="122"/>
      <c r="DOA90" s="122"/>
      <c r="DOB90" s="122"/>
      <c r="DOC90" s="122"/>
      <c r="DOD90" s="122"/>
      <c r="DOE90" s="122"/>
      <c r="DOF90" s="122"/>
      <c r="DOG90" s="122"/>
      <c r="DOH90" s="122"/>
      <c r="DOI90" s="122"/>
      <c r="DOJ90" s="122"/>
      <c r="DOK90" s="122"/>
      <c r="DOL90" s="122"/>
      <c r="DOM90" s="122"/>
      <c r="DON90" s="122"/>
      <c r="DOO90" s="122"/>
      <c r="DOP90" s="122"/>
      <c r="DOQ90" s="122"/>
      <c r="DOR90" s="122"/>
      <c r="DOS90" s="122"/>
      <c r="DOT90" s="122"/>
      <c r="DOU90" s="122"/>
      <c r="DOV90" s="122"/>
      <c r="DOW90" s="122"/>
      <c r="DOX90" s="122"/>
      <c r="DOY90" s="122"/>
      <c r="DOZ90" s="122"/>
      <c r="DPA90" s="122"/>
      <c r="DPB90" s="122"/>
      <c r="DPC90" s="122"/>
      <c r="DPD90" s="122"/>
      <c r="DPE90" s="122"/>
      <c r="DPF90" s="122"/>
      <c r="DPG90" s="122"/>
      <c r="DPH90" s="122"/>
      <c r="DPI90" s="122"/>
      <c r="DPJ90" s="122"/>
      <c r="DPK90" s="122"/>
      <c r="DPL90" s="122"/>
      <c r="DPM90" s="122"/>
      <c r="DPN90" s="122"/>
      <c r="DPO90" s="122"/>
      <c r="DPP90" s="122"/>
      <c r="DPQ90" s="122"/>
      <c r="DPR90" s="122"/>
      <c r="DPS90" s="122"/>
      <c r="DPT90" s="122"/>
      <c r="DPU90" s="122"/>
      <c r="DPV90" s="122"/>
      <c r="DPW90" s="122"/>
      <c r="DPX90" s="122"/>
      <c r="DPY90" s="122"/>
      <c r="DPZ90" s="122"/>
      <c r="DQA90" s="122"/>
      <c r="DQB90" s="122"/>
      <c r="DQC90" s="122"/>
      <c r="DQD90" s="122"/>
      <c r="DQE90" s="122"/>
      <c r="DQF90" s="122"/>
      <c r="DQG90" s="122"/>
      <c r="DQH90" s="122"/>
      <c r="DQI90" s="122"/>
      <c r="DQJ90" s="122"/>
      <c r="DQK90" s="122"/>
      <c r="DQL90" s="122"/>
      <c r="DQM90" s="122"/>
      <c r="DQN90" s="122"/>
      <c r="DQO90" s="122"/>
      <c r="DQP90" s="122"/>
      <c r="DQQ90" s="122"/>
      <c r="DQR90" s="122"/>
      <c r="DQS90" s="122"/>
      <c r="DQT90" s="122"/>
      <c r="DQU90" s="122"/>
      <c r="DQV90" s="122"/>
      <c r="DQW90" s="122"/>
      <c r="DQX90" s="122"/>
      <c r="DQY90" s="122"/>
      <c r="DQZ90" s="122"/>
      <c r="DRA90" s="122"/>
      <c r="DRB90" s="122"/>
      <c r="DRC90" s="122"/>
      <c r="DRD90" s="122"/>
      <c r="DRE90" s="122"/>
      <c r="DRF90" s="122"/>
      <c r="DRG90" s="122"/>
      <c r="DRH90" s="122"/>
      <c r="DRI90" s="122"/>
      <c r="DRJ90" s="122"/>
      <c r="DRK90" s="122"/>
      <c r="DRL90" s="122"/>
      <c r="DRM90" s="122"/>
      <c r="DRN90" s="122"/>
      <c r="DRO90" s="122"/>
      <c r="DRP90" s="122"/>
      <c r="DRQ90" s="122"/>
      <c r="DRR90" s="122"/>
      <c r="DRS90" s="122"/>
      <c r="DRT90" s="122"/>
      <c r="DRU90" s="122"/>
      <c r="DRV90" s="122"/>
      <c r="DRW90" s="122"/>
      <c r="DRX90" s="122"/>
      <c r="DRY90" s="122"/>
      <c r="DRZ90" s="122"/>
      <c r="DSA90" s="122"/>
      <c r="DSB90" s="122"/>
      <c r="DSC90" s="122"/>
      <c r="DSD90" s="122"/>
      <c r="DSE90" s="122"/>
      <c r="DSF90" s="122"/>
      <c r="DSG90" s="122"/>
      <c r="DSH90" s="122"/>
      <c r="DSI90" s="122"/>
      <c r="DSJ90" s="122"/>
      <c r="DSK90" s="122"/>
      <c r="DSL90" s="122"/>
      <c r="DSM90" s="122"/>
      <c r="DSN90" s="122"/>
      <c r="DSO90" s="122"/>
      <c r="DSP90" s="122"/>
      <c r="DSQ90" s="122"/>
      <c r="DSR90" s="122"/>
      <c r="DSS90" s="122"/>
      <c r="DST90" s="122"/>
      <c r="DSU90" s="122"/>
      <c r="DSV90" s="122"/>
      <c r="DSW90" s="122"/>
      <c r="DSX90" s="122"/>
      <c r="DSY90" s="122"/>
      <c r="DSZ90" s="122"/>
      <c r="DTA90" s="122"/>
      <c r="DTB90" s="122"/>
      <c r="DTC90" s="122"/>
      <c r="DTD90" s="122"/>
      <c r="DTE90" s="122"/>
      <c r="DTF90" s="122"/>
      <c r="DTG90" s="122"/>
      <c r="DTH90" s="122"/>
      <c r="DTI90" s="122"/>
      <c r="DTJ90" s="122"/>
      <c r="DTK90" s="122"/>
      <c r="DTL90" s="122"/>
      <c r="DTM90" s="122"/>
      <c r="DTN90" s="122"/>
      <c r="DTO90" s="122"/>
      <c r="DTP90" s="122"/>
      <c r="DTQ90" s="122"/>
      <c r="DTR90" s="122"/>
      <c r="DTS90" s="122"/>
      <c r="DTT90" s="122"/>
      <c r="DTU90" s="122"/>
      <c r="DTV90" s="122"/>
      <c r="DTW90" s="122"/>
      <c r="DTX90" s="122"/>
      <c r="DTY90" s="122"/>
      <c r="DTZ90" s="122"/>
      <c r="DUA90" s="122"/>
      <c r="DUB90" s="122"/>
      <c r="DUC90" s="122"/>
      <c r="DUD90" s="122"/>
      <c r="DUE90" s="122"/>
      <c r="DUF90" s="122"/>
      <c r="DUG90" s="122"/>
      <c r="DUH90" s="122"/>
      <c r="DUI90" s="122"/>
      <c r="DUJ90" s="122"/>
      <c r="DUK90" s="122"/>
      <c r="DUL90" s="122"/>
      <c r="DUM90" s="122"/>
      <c r="DUN90" s="122"/>
      <c r="DUO90" s="122"/>
      <c r="DUP90" s="122"/>
      <c r="DUQ90" s="122"/>
      <c r="DUR90" s="122"/>
      <c r="DUS90" s="122"/>
      <c r="DUT90" s="122"/>
      <c r="DUU90" s="122"/>
      <c r="DUV90" s="122"/>
      <c r="DUW90" s="122"/>
      <c r="DUX90" s="122"/>
      <c r="DUY90" s="122"/>
      <c r="DUZ90" s="122"/>
      <c r="DVA90" s="122"/>
      <c r="DVB90" s="122"/>
      <c r="DVC90" s="122"/>
      <c r="DVD90" s="122"/>
      <c r="DVE90" s="122"/>
      <c r="DVF90" s="122"/>
      <c r="DVG90" s="122"/>
      <c r="DVH90" s="122"/>
      <c r="DVI90" s="122"/>
      <c r="DVJ90" s="122"/>
      <c r="DVK90" s="122"/>
      <c r="DVL90" s="122"/>
      <c r="DVM90" s="122"/>
      <c r="DVN90" s="122"/>
      <c r="DVO90" s="122"/>
      <c r="DVP90" s="122"/>
      <c r="DVQ90" s="122"/>
      <c r="DVR90" s="122"/>
      <c r="DVS90" s="122"/>
      <c r="DVT90" s="122"/>
      <c r="DVU90" s="122"/>
      <c r="DVV90" s="122"/>
      <c r="DVW90" s="122"/>
      <c r="DVX90" s="122"/>
      <c r="DVY90" s="122"/>
      <c r="DVZ90" s="122"/>
      <c r="DWA90" s="122"/>
      <c r="DWB90" s="122"/>
      <c r="DWC90" s="122"/>
      <c r="DWD90" s="122"/>
      <c r="DWE90" s="122"/>
      <c r="DWF90" s="122"/>
      <c r="DWG90" s="122"/>
      <c r="DWH90" s="122"/>
      <c r="DWI90" s="122"/>
      <c r="DWJ90" s="122"/>
      <c r="DWK90" s="122"/>
      <c r="DWL90" s="122"/>
      <c r="DWM90" s="122"/>
      <c r="DWN90" s="122"/>
      <c r="DWO90" s="122"/>
      <c r="DWP90" s="122"/>
      <c r="DWQ90" s="122"/>
      <c r="DWR90" s="122"/>
      <c r="DWS90" s="122"/>
      <c r="DWT90" s="122"/>
      <c r="DWU90" s="122"/>
      <c r="DWV90" s="122"/>
      <c r="DWW90" s="122"/>
      <c r="DWX90" s="122"/>
      <c r="DWY90" s="122"/>
      <c r="DWZ90" s="122"/>
      <c r="DXA90" s="122"/>
      <c r="DXB90" s="122"/>
      <c r="DXC90" s="122"/>
      <c r="DXD90" s="122"/>
      <c r="DXE90" s="122"/>
      <c r="DXF90" s="122"/>
      <c r="DXG90" s="122"/>
      <c r="DXH90" s="122"/>
      <c r="DXI90" s="122"/>
      <c r="DXJ90" s="122"/>
      <c r="DXK90" s="122"/>
      <c r="DXL90" s="122"/>
      <c r="DXM90" s="122"/>
      <c r="DXN90" s="122"/>
      <c r="DXO90" s="122"/>
      <c r="DXP90" s="122"/>
      <c r="DXQ90" s="122"/>
      <c r="DXR90" s="122"/>
      <c r="DXS90" s="122"/>
      <c r="DXT90" s="122"/>
      <c r="DXU90" s="122"/>
      <c r="DXV90" s="122"/>
      <c r="DXW90" s="122"/>
      <c r="DXX90" s="122"/>
      <c r="DXY90" s="122"/>
      <c r="DXZ90" s="122"/>
      <c r="DYA90" s="122"/>
      <c r="DYB90" s="122"/>
      <c r="DYC90" s="122"/>
      <c r="DYD90" s="122"/>
      <c r="DYE90" s="122"/>
      <c r="DYF90" s="122"/>
      <c r="DYG90" s="122"/>
      <c r="DYH90" s="122"/>
      <c r="DYI90" s="122"/>
      <c r="DYJ90" s="122"/>
      <c r="DYK90" s="122"/>
      <c r="DYL90" s="122"/>
      <c r="DYM90" s="122"/>
      <c r="DYN90" s="122"/>
      <c r="DYO90" s="122"/>
      <c r="DYP90" s="122"/>
      <c r="DYQ90" s="122"/>
      <c r="DYR90" s="122"/>
      <c r="DYS90" s="122"/>
      <c r="DYT90" s="122"/>
      <c r="DYU90" s="122"/>
      <c r="DYV90" s="122"/>
      <c r="DYW90" s="122"/>
      <c r="DYX90" s="122"/>
      <c r="DYY90" s="122"/>
      <c r="DYZ90" s="122"/>
      <c r="DZA90" s="122"/>
      <c r="DZB90" s="122"/>
      <c r="DZC90" s="122"/>
      <c r="DZD90" s="122"/>
      <c r="DZE90" s="122"/>
      <c r="DZF90" s="122"/>
      <c r="DZG90" s="122"/>
      <c r="DZH90" s="122"/>
      <c r="DZI90" s="122"/>
      <c r="DZJ90" s="122"/>
      <c r="DZK90" s="122"/>
      <c r="DZL90" s="122"/>
      <c r="DZM90" s="122"/>
      <c r="DZN90" s="122"/>
      <c r="DZO90" s="122"/>
      <c r="DZP90" s="122"/>
      <c r="DZQ90" s="122"/>
      <c r="DZR90" s="122"/>
      <c r="DZS90" s="122"/>
      <c r="DZT90" s="122"/>
      <c r="DZU90" s="122"/>
      <c r="DZV90" s="122"/>
      <c r="DZW90" s="122"/>
      <c r="DZX90" s="122"/>
      <c r="DZY90" s="122"/>
      <c r="DZZ90" s="122"/>
      <c r="EAA90" s="122"/>
      <c r="EAB90" s="122"/>
      <c r="EAC90" s="122"/>
      <c r="EAD90" s="122"/>
      <c r="EAE90" s="122"/>
      <c r="EAF90" s="122"/>
      <c r="EAG90" s="122"/>
      <c r="EAH90" s="122"/>
      <c r="EAI90" s="122"/>
      <c r="EAJ90" s="122"/>
      <c r="EAK90" s="122"/>
      <c r="EAL90" s="122"/>
      <c r="EAM90" s="122"/>
      <c r="EAN90" s="122"/>
      <c r="EAO90" s="122"/>
      <c r="EAP90" s="122"/>
      <c r="EAQ90" s="122"/>
      <c r="EAR90" s="122"/>
      <c r="EAS90" s="122"/>
      <c r="EAT90" s="122"/>
      <c r="EAU90" s="122"/>
      <c r="EAV90" s="122"/>
      <c r="EAW90" s="122"/>
      <c r="EAX90" s="122"/>
      <c r="EAY90" s="122"/>
      <c r="EAZ90" s="122"/>
      <c r="EBA90" s="122"/>
      <c r="EBB90" s="122"/>
      <c r="EBC90" s="122"/>
      <c r="EBD90" s="122"/>
      <c r="EBE90" s="122"/>
      <c r="EBF90" s="122"/>
      <c r="EBG90" s="122"/>
      <c r="EBH90" s="122"/>
      <c r="EBI90" s="122"/>
      <c r="EBJ90" s="122"/>
      <c r="EBK90" s="122"/>
      <c r="EBL90" s="122"/>
      <c r="EBM90" s="122"/>
      <c r="EBN90" s="122"/>
      <c r="EBO90" s="122"/>
      <c r="EBP90" s="122"/>
      <c r="EBQ90" s="122"/>
      <c r="EBR90" s="122"/>
      <c r="EBS90" s="122"/>
      <c r="EBT90" s="122"/>
      <c r="EBU90" s="122"/>
      <c r="EBV90" s="122"/>
      <c r="EBW90" s="122"/>
      <c r="EBX90" s="122"/>
      <c r="EBY90" s="122"/>
      <c r="EBZ90" s="122"/>
      <c r="ECA90" s="122"/>
      <c r="ECB90" s="122"/>
      <c r="ECC90" s="122"/>
      <c r="ECD90" s="122"/>
      <c r="ECE90" s="122"/>
      <c r="ECF90" s="122"/>
      <c r="ECG90" s="122"/>
      <c r="ECH90" s="122"/>
      <c r="ECI90" s="122"/>
      <c r="ECJ90" s="122"/>
      <c r="ECK90" s="122"/>
      <c r="ECL90" s="122"/>
      <c r="ECM90" s="122"/>
      <c r="ECN90" s="122"/>
      <c r="ECO90" s="122"/>
      <c r="ECP90" s="122"/>
      <c r="ECQ90" s="122"/>
      <c r="ECR90" s="122"/>
      <c r="ECS90" s="122"/>
      <c r="ECT90" s="122"/>
      <c r="ECU90" s="122"/>
      <c r="ECV90" s="122"/>
      <c r="ECW90" s="122"/>
      <c r="ECX90" s="122"/>
      <c r="ECY90" s="122"/>
      <c r="ECZ90" s="122"/>
      <c r="EDA90" s="122"/>
      <c r="EDB90" s="122"/>
      <c r="EDC90" s="122"/>
      <c r="EDD90" s="122"/>
      <c r="EDE90" s="122"/>
      <c r="EDF90" s="122"/>
      <c r="EDG90" s="122"/>
      <c r="EDH90" s="122"/>
      <c r="EDI90" s="122"/>
      <c r="EDJ90" s="122"/>
      <c r="EDK90" s="122"/>
      <c r="EDL90" s="122"/>
      <c r="EDM90" s="122"/>
      <c r="EDN90" s="122"/>
      <c r="EDO90" s="122"/>
      <c r="EDP90" s="122"/>
      <c r="EDQ90" s="122"/>
      <c r="EDR90" s="122"/>
      <c r="EDS90" s="122"/>
      <c r="EDT90" s="122"/>
      <c r="EDU90" s="122"/>
      <c r="EDV90" s="122"/>
      <c r="EDW90" s="122"/>
      <c r="EDX90" s="122"/>
      <c r="EDY90" s="122"/>
      <c r="EDZ90" s="122"/>
      <c r="EEA90" s="122"/>
      <c r="EEB90" s="122"/>
      <c r="EEC90" s="122"/>
      <c r="EED90" s="122"/>
      <c r="EEE90" s="122"/>
      <c r="EEF90" s="122"/>
      <c r="EEG90" s="122"/>
      <c r="EEH90" s="122"/>
      <c r="EEI90" s="122"/>
      <c r="EEJ90" s="122"/>
      <c r="EEK90" s="122"/>
      <c r="EEL90" s="122"/>
      <c r="EEM90" s="122"/>
      <c r="EEN90" s="122"/>
      <c r="EEO90" s="122"/>
      <c r="EEP90" s="122"/>
      <c r="EEQ90" s="122"/>
      <c r="EER90" s="122"/>
      <c r="EES90" s="122"/>
      <c r="EET90" s="122"/>
      <c r="EEU90" s="122"/>
      <c r="EEV90" s="122"/>
      <c r="EEW90" s="122"/>
      <c r="EEX90" s="122"/>
      <c r="EEY90" s="122"/>
      <c r="EEZ90" s="122"/>
      <c r="EFA90" s="122"/>
      <c r="EFB90" s="122"/>
      <c r="EFC90" s="122"/>
      <c r="EFD90" s="122"/>
      <c r="EFE90" s="122"/>
      <c r="EFF90" s="122"/>
      <c r="EFG90" s="122"/>
      <c r="EFH90" s="122"/>
      <c r="EFI90" s="122"/>
      <c r="EFJ90" s="122"/>
      <c r="EFK90" s="122"/>
      <c r="EFL90" s="122"/>
      <c r="EFM90" s="122"/>
      <c r="EFN90" s="122"/>
      <c r="EFO90" s="122"/>
      <c r="EFP90" s="122"/>
      <c r="EFQ90" s="122"/>
      <c r="EFR90" s="122"/>
      <c r="EFS90" s="122"/>
      <c r="EFT90" s="122"/>
      <c r="EFU90" s="122"/>
      <c r="EFV90" s="122"/>
      <c r="EFW90" s="122"/>
      <c r="EFX90" s="122"/>
      <c r="EFY90" s="122"/>
      <c r="EFZ90" s="122"/>
      <c r="EGA90" s="122"/>
      <c r="EGB90" s="122"/>
      <c r="EGC90" s="122"/>
      <c r="EGD90" s="122"/>
      <c r="EGE90" s="122"/>
      <c r="EGF90" s="122"/>
      <c r="EGG90" s="122"/>
      <c r="EGH90" s="122"/>
      <c r="EGI90" s="122"/>
      <c r="EGJ90" s="122"/>
      <c r="EGK90" s="122"/>
      <c r="EGL90" s="122"/>
      <c r="EGM90" s="122"/>
      <c r="EGN90" s="122"/>
      <c r="EGO90" s="122"/>
      <c r="EGP90" s="122"/>
      <c r="EGQ90" s="122"/>
      <c r="EGR90" s="122"/>
      <c r="EGS90" s="122"/>
      <c r="EGT90" s="122"/>
      <c r="EGU90" s="122"/>
      <c r="EGV90" s="122"/>
      <c r="EGW90" s="122"/>
      <c r="EGX90" s="122"/>
      <c r="EGY90" s="122"/>
      <c r="EGZ90" s="122"/>
      <c r="EHA90" s="122"/>
      <c r="EHB90" s="122"/>
      <c r="EHC90" s="122"/>
      <c r="EHD90" s="122"/>
      <c r="EHE90" s="122"/>
      <c r="EHF90" s="122"/>
      <c r="EHG90" s="122"/>
      <c r="EHH90" s="122"/>
      <c r="EHI90" s="122"/>
      <c r="EHJ90" s="122"/>
      <c r="EHK90" s="122"/>
      <c r="EHL90" s="122"/>
      <c r="EHM90" s="122"/>
      <c r="EHN90" s="122"/>
      <c r="EHO90" s="122"/>
      <c r="EHP90" s="122"/>
      <c r="EHQ90" s="122"/>
      <c r="EHR90" s="122"/>
      <c r="EHS90" s="122"/>
      <c r="EHT90" s="122"/>
      <c r="EHU90" s="122"/>
      <c r="EHV90" s="122"/>
      <c r="EHW90" s="122"/>
      <c r="EHX90" s="122"/>
      <c r="EHY90" s="122"/>
      <c r="EHZ90" s="122"/>
      <c r="EIA90" s="122"/>
      <c r="EIB90" s="122"/>
      <c r="EIC90" s="122"/>
      <c r="EID90" s="122"/>
      <c r="EIE90" s="122"/>
      <c r="EIF90" s="122"/>
      <c r="EIG90" s="122"/>
      <c r="EIH90" s="122"/>
      <c r="EII90" s="122"/>
      <c r="EIJ90" s="122"/>
      <c r="EIK90" s="122"/>
      <c r="EIL90" s="122"/>
      <c r="EIM90" s="122"/>
      <c r="EIN90" s="122"/>
      <c r="EIO90" s="122"/>
      <c r="EIP90" s="122"/>
      <c r="EIQ90" s="122"/>
      <c r="EIR90" s="122"/>
      <c r="EIS90" s="122"/>
      <c r="EIT90" s="122"/>
      <c r="EIU90" s="122"/>
      <c r="EIV90" s="122"/>
      <c r="EIW90" s="122"/>
      <c r="EIX90" s="122"/>
      <c r="EIY90" s="122"/>
      <c r="EIZ90" s="122"/>
      <c r="EJA90" s="122"/>
      <c r="EJB90" s="122"/>
      <c r="EJC90" s="122"/>
      <c r="EJD90" s="122"/>
      <c r="EJE90" s="122"/>
      <c r="EJF90" s="122"/>
      <c r="EJG90" s="122"/>
      <c r="EJH90" s="122"/>
      <c r="EJI90" s="122"/>
      <c r="EJJ90" s="122"/>
      <c r="EJK90" s="122"/>
      <c r="EJL90" s="122"/>
      <c r="EJM90" s="122"/>
      <c r="EJN90" s="122"/>
      <c r="EJO90" s="122"/>
      <c r="EJP90" s="122"/>
      <c r="EJQ90" s="122"/>
      <c r="EJR90" s="122"/>
      <c r="EJS90" s="122"/>
      <c r="EJT90" s="122"/>
      <c r="EJU90" s="122"/>
      <c r="EJV90" s="122"/>
      <c r="EJW90" s="122"/>
      <c r="EJX90" s="122"/>
      <c r="EJY90" s="122"/>
      <c r="EJZ90" s="122"/>
      <c r="EKA90" s="122"/>
      <c r="EKB90" s="122"/>
      <c r="EKC90" s="122"/>
      <c r="EKD90" s="122"/>
      <c r="EKE90" s="122"/>
      <c r="EKF90" s="122"/>
      <c r="EKG90" s="122"/>
      <c r="EKH90" s="122"/>
      <c r="EKI90" s="122"/>
      <c r="EKJ90" s="122"/>
      <c r="EKK90" s="122"/>
      <c r="EKL90" s="122"/>
      <c r="EKM90" s="122"/>
      <c r="EKN90" s="122"/>
      <c r="EKO90" s="122"/>
      <c r="EKP90" s="122"/>
      <c r="EKQ90" s="122"/>
      <c r="EKR90" s="122"/>
      <c r="EKS90" s="122"/>
      <c r="EKT90" s="122"/>
      <c r="EKU90" s="122"/>
      <c r="EKV90" s="122"/>
      <c r="EKW90" s="122"/>
      <c r="EKX90" s="122"/>
      <c r="EKY90" s="122"/>
      <c r="EKZ90" s="122"/>
      <c r="ELA90" s="122"/>
      <c r="ELB90" s="122"/>
      <c r="ELC90" s="122"/>
      <c r="ELD90" s="122"/>
      <c r="ELE90" s="122"/>
      <c r="ELF90" s="122"/>
      <c r="ELG90" s="122"/>
      <c r="ELH90" s="122"/>
      <c r="ELI90" s="122"/>
      <c r="ELJ90" s="122"/>
      <c r="ELK90" s="122"/>
      <c r="ELL90" s="122"/>
      <c r="ELM90" s="122"/>
      <c r="ELN90" s="122"/>
      <c r="ELO90" s="122"/>
      <c r="ELP90" s="122"/>
      <c r="ELQ90" s="122"/>
      <c r="ELR90" s="122"/>
      <c r="ELS90" s="122"/>
      <c r="ELT90" s="122"/>
      <c r="ELU90" s="122"/>
      <c r="ELV90" s="122"/>
      <c r="ELW90" s="122"/>
      <c r="ELX90" s="122"/>
      <c r="ELY90" s="122"/>
      <c r="ELZ90" s="122"/>
      <c r="EMA90" s="122"/>
      <c r="EMB90" s="122"/>
      <c r="EMC90" s="122"/>
      <c r="EMD90" s="122"/>
      <c r="EME90" s="122"/>
      <c r="EMF90" s="122"/>
      <c r="EMG90" s="122"/>
      <c r="EMH90" s="122"/>
      <c r="EMI90" s="122"/>
      <c r="EMJ90" s="122"/>
      <c r="EMK90" s="122"/>
      <c r="EML90" s="122"/>
      <c r="EMM90" s="122"/>
      <c r="EMN90" s="122"/>
      <c r="EMO90" s="122"/>
      <c r="EMP90" s="122"/>
      <c r="EMQ90" s="122"/>
      <c r="EMR90" s="122"/>
      <c r="EMS90" s="122"/>
      <c r="EMT90" s="122"/>
      <c r="EMU90" s="122"/>
      <c r="EMV90" s="122"/>
      <c r="EMW90" s="122"/>
      <c r="EMX90" s="122"/>
      <c r="EMY90" s="122"/>
      <c r="EMZ90" s="122"/>
      <c r="ENA90" s="122"/>
      <c r="ENB90" s="122"/>
      <c r="ENC90" s="122"/>
      <c r="END90" s="122"/>
      <c r="ENE90" s="122"/>
      <c r="ENF90" s="122"/>
      <c r="ENG90" s="122"/>
      <c r="ENH90" s="122"/>
      <c r="ENI90" s="122"/>
      <c r="ENJ90" s="122"/>
      <c r="ENK90" s="122"/>
      <c r="ENL90" s="122"/>
      <c r="ENM90" s="122"/>
      <c r="ENN90" s="122"/>
      <c r="ENO90" s="122"/>
      <c r="ENP90" s="122"/>
      <c r="ENQ90" s="122"/>
      <c r="ENR90" s="122"/>
      <c r="ENS90" s="122"/>
      <c r="ENT90" s="122"/>
      <c r="ENU90" s="122"/>
      <c r="ENV90" s="122"/>
      <c r="ENW90" s="122"/>
      <c r="ENX90" s="122"/>
      <c r="ENY90" s="122"/>
      <c r="ENZ90" s="122"/>
      <c r="EOA90" s="122"/>
      <c r="EOB90" s="122"/>
      <c r="EOC90" s="122"/>
      <c r="EOD90" s="122"/>
      <c r="EOE90" s="122"/>
      <c r="EOF90" s="122"/>
      <c r="EOG90" s="122"/>
      <c r="EOH90" s="122"/>
      <c r="EOI90" s="122"/>
      <c r="EOJ90" s="122"/>
      <c r="EOK90" s="122"/>
      <c r="EOL90" s="122"/>
      <c r="EOM90" s="122"/>
      <c r="EON90" s="122"/>
      <c r="EOO90" s="122"/>
      <c r="EOP90" s="122"/>
      <c r="EOQ90" s="122"/>
      <c r="EOR90" s="122"/>
      <c r="EOS90" s="122"/>
      <c r="EOT90" s="122"/>
      <c r="EOU90" s="122"/>
      <c r="EOV90" s="122"/>
      <c r="EOW90" s="122"/>
      <c r="EOX90" s="122"/>
      <c r="EOY90" s="122"/>
      <c r="EOZ90" s="122"/>
      <c r="EPA90" s="122"/>
      <c r="EPB90" s="122"/>
      <c r="EPC90" s="122"/>
      <c r="EPD90" s="122"/>
      <c r="EPE90" s="122"/>
      <c r="EPF90" s="122"/>
      <c r="EPG90" s="122"/>
      <c r="EPH90" s="122"/>
      <c r="EPI90" s="122"/>
      <c r="EPJ90" s="122"/>
      <c r="EPK90" s="122"/>
      <c r="EPL90" s="122"/>
      <c r="EPM90" s="122"/>
      <c r="EPN90" s="122"/>
      <c r="EPO90" s="122"/>
      <c r="EPP90" s="122"/>
      <c r="EPQ90" s="122"/>
      <c r="EPR90" s="122"/>
      <c r="EPS90" s="122"/>
      <c r="EPT90" s="122"/>
      <c r="EPU90" s="122"/>
      <c r="EPV90" s="122"/>
      <c r="EPW90" s="122"/>
      <c r="EPX90" s="122"/>
      <c r="EPY90" s="122"/>
      <c r="EPZ90" s="122"/>
      <c r="EQA90" s="122"/>
      <c r="EQB90" s="122"/>
      <c r="EQC90" s="122"/>
      <c r="EQD90" s="122"/>
      <c r="EQE90" s="122"/>
      <c r="EQF90" s="122"/>
      <c r="EQG90" s="122"/>
      <c r="EQH90" s="122"/>
      <c r="EQI90" s="122"/>
      <c r="EQJ90" s="122"/>
      <c r="EQK90" s="122"/>
      <c r="EQL90" s="122"/>
      <c r="EQM90" s="122"/>
      <c r="EQN90" s="122"/>
      <c r="EQO90" s="122"/>
      <c r="EQP90" s="122"/>
      <c r="EQQ90" s="122"/>
      <c r="EQR90" s="122"/>
      <c r="EQS90" s="122"/>
      <c r="EQT90" s="122"/>
      <c r="EQU90" s="122"/>
      <c r="EQV90" s="122"/>
      <c r="EQW90" s="122"/>
      <c r="EQX90" s="122"/>
      <c r="EQY90" s="122"/>
      <c r="EQZ90" s="122"/>
      <c r="ERA90" s="122"/>
      <c r="ERB90" s="122"/>
      <c r="ERC90" s="122"/>
      <c r="ERD90" s="122"/>
      <c r="ERE90" s="122"/>
      <c r="ERF90" s="122"/>
      <c r="ERG90" s="122"/>
      <c r="ERH90" s="122"/>
      <c r="ERI90" s="122"/>
      <c r="ERJ90" s="122"/>
      <c r="ERK90" s="122"/>
      <c r="ERL90" s="122"/>
      <c r="ERM90" s="122"/>
      <c r="ERN90" s="122"/>
      <c r="ERO90" s="122"/>
      <c r="ERP90" s="122"/>
      <c r="ERQ90" s="122"/>
      <c r="ERR90" s="122"/>
      <c r="ERS90" s="122"/>
      <c r="ERT90" s="122"/>
      <c r="ERU90" s="122"/>
      <c r="ERV90" s="122"/>
      <c r="ERW90" s="122"/>
      <c r="ERX90" s="122"/>
      <c r="ERY90" s="122"/>
      <c r="ERZ90" s="122"/>
      <c r="ESA90" s="122"/>
      <c r="ESB90" s="122"/>
      <c r="ESC90" s="122"/>
      <c r="ESD90" s="122"/>
      <c r="ESE90" s="122"/>
      <c r="ESF90" s="122"/>
      <c r="ESG90" s="122"/>
      <c r="ESH90" s="122"/>
      <c r="ESI90" s="122"/>
      <c r="ESJ90" s="122"/>
      <c r="ESK90" s="122"/>
      <c r="ESL90" s="122"/>
      <c r="ESM90" s="122"/>
      <c r="ESN90" s="122"/>
      <c r="ESO90" s="122"/>
      <c r="ESP90" s="122"/>
      <c r="ESQ90" s="122"/>
      <c r="ESR90" s="122"/>
      <c r="ESS90" s="122"/>
      <c r="EST90" s="122"/>
      <c r="ESU90" s="122"/>
      <c r="ESV90" s="122"/>
      <c r="ESW90" s="122"/>
      <c r="ESX90" s="122"/>
      <c r="ESY90" s="122"/>
      <c r="ESZ90" s="122"/>
      <c r="ETA90" s="122"/>
      <c r="ETB90" s="122"/>
      <c r="ETC90" s="122"/>
      <c r="ETD90" s="122"/>
      <c r="ETE90" s="122"/>
      <c r="ETF90" s="122"/>
      <c r="ETG90" s="122"/>
      <c r="ETH90" s="122"/>
      <c r="ETI90" s="122"/>
      <c r="ETJ90" s="122"/>
      <c r="ETK90" s="122"/>
      <c r="ETL90" s="122"/>
      <c r="ETM90" s="122"/>
      <c r="ETN90" s="122"/>
      <c r="ETO90" s="122"/>
      <c r="ETP90" s="122"/>
      <c r="ETQ90" s="122"/>
      <c r="ETR90" s="122"/>
      <c r="ETS90" s="122"/>
      <c r="ETT90" s="122"/>
      <c r="ETU90" s="122"/>
      <c r="ETV90" s="122"/>
      <c r="ETW90" s="122"/>
      <c r="ETX90" s="122"/>
      <c r="ETY90" s="122"/>
      <c r="ETZ90" s="122"/>
      <c r="EUA90" s="122"/>
      <c r="EUB90" s="122"/>
      <c r="EUC90" s="122"/>
      <c r="EUD90" s="122"/>
      <c r="EUE90" s="122"/>
      <c r="EUF90" s="122"/>
      <c r="EUG90" s="122"/>
      <c r="EUH90" s="122"/>
      <c r="EUI90" s="122"/>
      <c r="EUJ90" s="122"/>
      <c r="EUK90" s="122"/>
      <c r="EUL90" s="122"/>
      <c r="EUM90" s="122"/>
      <c r="EUN90" s="122"/>
      <c r="EUO90" s="122"/>
      <c r="EUP90" s="122"/>
      <c r="EUQ90" s="122"/>
      <c r="EUR90" s="122"/>
      <c r="EUS90" s="122"/>
      <c r="EUT90" s="122"/>
      <c r="EUU90" s="122"/>
      <c r="EUV90" s="122"/>
      <c r="EUW90" s="122"/>
      <c r="EUX90" s="122"/>
      <c r="EUY90" s="122"/>
      <c r="EUZ90" s="122"/>
      <c r="EVA90" s="122"/>
      <c r="EVB90" s="122"/>
      <c r="EVC90" s="122"/>
      <c r="EVD90" s="122"/>
      <c r="EVE90" s="122"/>
      <c r="EVF90" s="122"/>
      <c r="EVG90" s="122"/>
      <c r="EVH90" s="122"/>
      <c r="EVI90" s="122"/>
      <c r="EVJ90" s="122"/>
      <c r="EVK90" s="122"/>
      <c r="EVL90" s="122"/>
      <c r="EVM90" s="122"/>
      <c r="EVN90" s="122"/>
      <c r="EVO90" s="122"/>
      <c r="EVP90" s="122"/>
      <c r="EVQ90" s="122"/>
      <c r="EVR90" s="122"/>
      <c r="EVS90" s="122"/>
      <c r="EVT90" s="122"/>
      <c r="EVU90" s="122"/>
      <c r="EVV90" s="122"/>
      <c r="EVW90" s="122"/>
      <c r="EVX90" s="122"/>
      <c r="EVY90" s="122"/>
      <c r="EVZ90" s="122"/>
      <c r="EWA90" s="122"/>
      <c r="EWB90" s="122"/>
      <c r="EWC90" s="122"/>
      <c r="EWD90" s="122"/>
      <c r="EWE90" s="122"/>
      <c r="EWF90" s="122"/>
      <c r="EWG90" s="122"/>
      <c r="EWH90" s="122"/>
      <c r="EWI90" s="122"/>
      <c r="EWJ90" s="122"/>
      <c r="EWK90" s="122"/>
      <c r="EWL90" s="122"/>
      <c r="EWM90" s="122"/>
      <c r="EWN90" s="122"/>
      <c r="EWO90" s="122"/>
      <c r="EWP90" s="122"/>
      <c r="EWQ90" s="122"/>
      <c r="EWR90" s="122"/>
      <c r="EWS90" s="122"/>
      <c r="EWT90" s="122"/>
      <c r="EWU90" s="122"/>
      <c r="EWV90" s="122"/>
      <c r="EWW90" s="122"/>
      <c r="EWX90" s="122"/>
      <c r="EWY90" s="122"/>
      <c r="EWZ90" s="122"/>
      <c r="EXA90" s="122"/>
      <c r="EXB90" s="122"/>
      <c r="EXC90" s="122"/>
      <c r="EXD90" s="122"/>
      <c r="EXE90" s="122"/>
      <c r="EXF90" s="122"/>
      <c r="EXG90" s="122"/>
      <c r="EXH90" s="122"/>
      <c r="EXI90" s="122"/>
      <c r="EXJ90" s="122"/>
      <c r="EXK90" s="122"/>
      <c r="EXL90" s="122"/>
      <c r="EXM90" s="122"/>
      <c r="EXN90" s="122"/>
      <c r="EXO90" s="122"/>
      <c r="EXP90" s="122"/>
      <c r="EXQ90" s="122"/>
      <c r="EXR90" s="122"/>
      <c r="EXS90" s="122"/>
      <c r="EXT90" s="122"/>
      <c r="EXU90" s="122"/>
      <c r="EXV90" s="122"/>
      <c r="EXW90" s="122"/>
      <c r="EXX90" s="122"/>
      <c r="EXY90" s="122"/>
      <c r="EXZ90" s="122"/>
      <c r="EYA90" s="122"/>
      <c r="EYB90" s="122"/>
      <c r="EYC90" s="122"/>
      <c r="EYD90" s="122"/>
      <c r="EYE90" s="122"/>
      <c r="EYF90" s="122"/>
      <c r="EYG90" s="122"/>
      <c r="EYH90" s="122"/>
      <c r="EYI90" s="122"/>
      <c r="EYJ90" s="122"/>
      <c r="EYK90" s="122"/>
      <c r="EYL90" s="122"/>
      <c r="EYM90" s="122"/>
      <c r="EYN90" s="122"/>
      <c r="EYO90" s="122"/>
      <c r="EYP90" s="122"/>
      <c r="EYQ90" s="122"/>
      <c r="EYR90" s="122"/>
      <c r="EYS90" s="122"/>
      <c r="EYT90" s="122"/>
      <c r="EYU90" s="122"/>
      <c r="EYV90" s="122"/>
      <c r="EYW90" s="122"/>
      <c r="EYX90" s="122"/>
      <c r="EYY90" s="122"/>
      <c r="EYZ90" s="122"/>
      <c r="EZA90" s="122"/>
      <c r="EZB90" s="122"/>
      <c r="EZC90" s="122"/>
      <c r="EZD90" s="122"/>
      <c r="EZE90" s="122"/>
      <c r="EZF90" s="122"/>
      <c r="EZG90" s="122"/>
      <c r="EZH90" s="122"/>
      <c r="EZI90" s="122"/>
      <c r="EZJ90" s="122"/>
      <c r="EZK90" s="122"/>
      <c r="EZL90" s="122"/>
      <c r="EZM90" s="122"/>
      <c r="EZN90" s="122"/>
      <c r="EZO90" s="122"/>
      <c r="EZP90" s="122"/>
      <c r="EZQ90" s="122"/>
      <c r="EZR90" s="122"/>
      <c r="EZS90" s="122"/>
      <c r="EZT90" s="122"/>
      <c r="EZU90" s="122"/>
      <c r="EZV90" s="122"/>
      <c r="EZW90" s="122"/>
      <c r="EZX90" s="122"/>
      <c r="EZY90" s="122"/>
      <c r="EZZ90" s="122"/>
      <c r="FAA90" s="122"/>
      <c r="FAB90" s="122"/>
      <c r="FAC90" s="122"/>
      <c r="FAD90" s="122"/>
      <c r="FAE90" s="122"/>
      <c r="FAF90" s="122"/>
      <c r="FAG90" s="122"/>
      <c r="FAH90" s="122"/>
      <c r="FAI90" s="122"/>
      <c r="FAJ90" s="122"/>
      <c r="FAK90" s="122"/>
      <c r="FAL90" s="122"/>
      <c r="FAM90" s="122"/>
      <c r="FAN90" s="122"/>
      <c r="FAO90" s="122"/>
      <c r="FAP90" s="122"/>
      <c r="FAQ90" s="122"/>
      <c r="FAR90" s="122"/>
      <c r="FAS90" s="122"/>
      <c r="FAT90" s="122"/>
      <c r="FAU90" s="122"/>
      <c r="FAV90" s="122"/>
      <c r="FAW90" s="122"/>
      <c r="FAX90" s="122"/>
      <c r="FAY90" s="122"/>
      <c r="FAZ90" s="122"/>
      <c r="FBA90" s="122"/>
      <c r="FBB90" s="122"/>
      <c r="FBC90" s="122"/>
      <c r="FBD90" s="122"/>
      <c r="FBE90" s="122"/>
      <c r="FBF90" s="122"/>
      <c r="FBG90" s="122"/>
      <c r="FBH90" s="122"/>
      <c r="FBI90" s="122"/>
      <c r="FBJ90" s="122"/>
      <c r="FBK90" s="122"/>
      <c r="FBL90" s="122"/>
      <c r="FBM90" s="122"/>
      <c r="FBN90" s="122"/>
      <c r="FBO90" s="122"/>
      <c r="FBP90" s="122"/>
      <c r="FBQ90" s="122"/>
      <c r="FBR90" s="122"/>
      <c r="FBS90" s="122"/>
      <c r="FBT90" s="122"/>
      <c r="FBU90" s="122"/>
      <c r="FBV90" s="122"/>
      <c r="FBW90" s="122"/>
      <c r="FBX90" s="122"/>
      <c r="FBY90" s="122"/>
      <c r="FBZ90" s="122"/>
      <c r="FCA90" s="122"/>
      <c r="FCB90" s="122"/>
      <c r="FCC90" s="122"/>
      <c r="FCD90" s="122"/>
      <c r="FCE90" s="122"/>
      <c r="FCF90" s="122"/>
      <c r="FCG90" s="122"/>
      <c r="FCH90" s="122"/>
      <c r="FCI90" s="122"/>
      <c r="FCJ90" s="122"/>
      <c r="FCK90" s="122"/>
      <c r="FCL90" s="122"/>
      <c r="FCM90" s="122"/>
      <c r="FCN90" s="122"/>
      <c r="FCO90" s="122"/>
      <c r="FCP90" s="122"/>
      <c r="FCQ90" s="122"/>
      <c r="FCR90" s="122"/>
      <c r="FCS90" s="122"/>
      <c r="FCT90" s="122"/>
      <c r="FCU90" s="122"/>
      <c r="FCV90" s="122"/>
      <c r="FCW90" s="122"/>
      <c r="FCX90" s="122"/>
      <c r="FCY90" s="122"/>
      <c r="FCZ90" s="122"/>
      <c r="FDA90" s="122"/>
      <c r="FDB90" s="122"/>
      <c r="FDC90" s="122"/>
      <c r="FDD90" s="122"/>
      <c r="FDE90" s="122"/>
      <c r="FDF90" s="122"/>
      <c r="FDG90" s="122"/>
      <c r="FDH90" s="122"/>
      <c r="FDI90" s="122"/>
      <c r="FDJ90" s="122"/>
      <c r="FDK90" s="122"/>
      <c r="FDL90" s="122"/>
      <c r="FDM90" s="122"/>
      <c r="FDN90" s="122"/>
      <c r="FDO90" s="122"/>
      <c r="FDP90" s="122"/>
      <c r="FDQ90" s="122"/>
      <c r="FDR90" s="122"/>
      <c r="FDS90" s="122"/>
      <c r="FDT90" s="122"/>
      <c r="FDU90" s="122"/>
      <c r="FDV90" s="122"/>
      <c r="FDW90" s="122"/>
      <c r="FDX90" s="122"/>
      <c r="FDY90" s="122"/>
      <c r="FDZ90" s="122"/>
      <c r="FEA90" s="122"/>
      <c r="FEB90" s="122"/>
      <c r="FEC90" s="122"/>
      <c r="FED90" s="122"/>
      <c r="FEE90" s="122"/>
      <c r="FEF90" s="122"/>
      <c r="FEG90" s="122"/>
      <c r="FEH90" s="122"/>
      <c r="FEI90" s="122"/>
      <c r="FEJ90" s="122"/>
      <c r="FEK90" s="122"/>
      <c r="FEL90" s="122"/>
      <c r="FEM90" s="122"/>
      <c r="FEN90" s="122"/>
      <c r="FEO90" s="122"/>
      <c r="FEP90" s="122"/>
      <c r="FEQ90" s="122"/>
      <c r="FER90" s="122"/>
      <c r="FES90" s="122"/>
      <c r="FET90" s="122"/>
      <c r="FEU90" s="122"/>
      <c r="FEV90" s="122"/>
      <c r="FEW90" s="122"/>
      <c r="FEX90" s="122"/>
      <c r="FEY90" s="122"/>
      <c r="FEZ90" s="122"/>
      <c r="FFA90" s="122"/>
      <c r="FFB90" s="122"/>
      <c r="FFC90" s="122"/>
      <c r="FFD90" s="122"/>
      <c r="FFE90" s="122"/>
      <c r="FFF90" s="122"/>
      <c r="FFG90" s="122"/>
      <c r="FFH90" s="122"/>
      <c r="FFI90" s="122"/>
      <c r="FFJ90" s="122"/>
      <c r="FFK90" s="122"/>
      <c r="FFL90" s="122"/>
      <c r="FFM90" s="122"/>
      <c r="FFN90" s="122"/>
      <c r="FFO90" s="122"/>
      <c r="FFP90" s="122"/>
      <c r="FFQ90" s="122"/>
      <c r="FFR90" s="122"/>
      <c r="FFS90" s="122"/>
      <c r="FFT90" s="122"/>
      <c r="FFU90" s="122"/>
      <c r="FFV90" s="122"/>
      <c r="FFW90" s="122"/>
      <c r="FFX90" s="122"/>
      <c r="FFY90" s="122"/>
      <c r="FFZ90" s="122"/>
      <c r="FGA90" s="122"/>
      <c r="FGB90" s="122"/>
      <c r="FGC90" s="122"/>
      <c r="FGD90" s="122"/>
      <c r="FGE90" s="122"/>
      <c r="FGF90" s="122"/>
      <c r="FGG90" s="122"/>
      <c r="FGH90" s="122"/>
      <c r="FGI90" s="122"/>
      <c r="FGJ90" s="122"/>
      <c r="FGK90" s="122"/>
      <c r="FGL90" s="122"/>
      <c r="FGM90" s="122"/>
      <c r="FGN90" s="122"/>
      <c r="FGO90" s="122"/>
      <c r="FGP90" s="122"/>
      <c r="FGQ90" s="122"/>
      <c r="FGR90" s="122"/>
      <c r="FGS90" s="122"/>
      <c r="FGT90" s="122"/>
      <c r="FGU90" s="122"/>
      <c r="FGV90" s="122"/>
      <c r="FGW90" s="122"/>
      <c r="FGX90" s="122"/>
      <c r="FGY90" s="122"/>
      <c r="FGZ90" s="122"/>
      <c r="FHA90" s="122"/>
      <c r="FHB90" s="122"/>
      <c r="FHC90" s="122"/>
      <c r="FHD90" s="122"/>
      <c r="FHE90" s="122"/>
      <c r="FHF90" s="122"/>
      <c r="FHG90" s="122"/>
      <c r="FHH90" s="122"/>
      <c r="FHI90" s="122"/>
      <c r="FHJ90" s="122"/>
      <c r="FHK90" s="122"/>
      <c r="FHL90" s="122"/>
      <c r="FHM90" s="122"/>
      <c r="FHN90" s="122"/>
      <c r="FHO90" s="122"/>
      <c r="FHP90" s="122"/>
      <c r="FHQ90" s="122"/>
      <c r="FHR90" s="122"/>
      <c r="FHS90" s="122"/>
      <c r="FHT90" s="122"/>
      <c r="FHU90" s="122"/>
      <c r="FHV90" s="122"/>
      <c r="FHW90" s="122"/>
      <c r="FHX90" s="122"/>
      <c r="FHY90" s="122"/>
      <c r="FHZ90" s="122"/>
      <c r="FIA90" s="122"/>
      <c r="FIB90" s="122"/>
      <c r="FIC90" s="122"/>
      <c r="FID90" s="122"/>
      <c r="FIE90" s="122"/>
      <c r="FIF90" s="122"/>
      <c r="FIG90" s="122"/>
      <c r="FIH90" s="122"/>
      <c r="FII90" s="122"/>
      <c r="FIJ90" s="122"/>
      <c r="FIK90" s="122"/>
      <c r="FIL90" s="122"/>
      <c r="FIM90" s="122"/>
      <c r="FIN90" s="122"/>
      <c r="FIO90" s="122"/>
      <c r="FIP90" s="122"/>
      <c r="FIQ90" s="122"/>
      <c r="FIR90" s="122"/>
      <c r="FIS90" s="122"/>
      <c r="FIT90" s="122"/>
      <c r="FIU90" s="122"/>
      <c r="FIV90" s="122"/>
      <c r="FIW90" s="122"/>
      <c r="FIX90" s="122"/>
      <c r="FIY90" s="122"/>
      <c r="FIZ90" s="122"/>
      <c r="FJA90" s="122"/>
      <c r="FJB90" s="122"/>
      <c r="FJC90" s="122"/>
      <c r="FJD90" s="122"/>
      <c r="FJE90" s="122"/>
      <c r="FJF90" s="122"/>
      <c r="FJG90" s="122"/>
      <c r="FJH90" s="122"/>
      <c r="FJI90" s="122"/>
      <c r="FJJ90" s="122"/>
      <c r="FJK90" s="122"/>
      <c r="FJL90" s="122"/>
      <c r="FJM90" s="122"/>
      <c r="FJN90" s="122"/>
      <c r="FJO90" s="122"/>
      <c r="FJP90" s="122"/>
      <c r="FJQ90" s="122"/>
      <c r="FJR90" s="122"/>
      <c r="FJS90" s="122"/>
      <c r="FJT90" s="122"/>
      <c r="FJU90" s="122"/>
      <c r="FJV90" s="122"/>
      <c r="FJW90" s="122"/>
      <c r="FJX90" s="122"/>
      <c r="FJY90" s="122"/>
      <c r="FJZ90" s="122"/>
      <c r="FKA90" s="122"/>
      <c r="FKB90" s="122"/>
      <c r="FKC90" s="122"/>
      <c r="FKD90" s="122"/>
      <c r="FKE90" s="122"/>
      <c r="FKF90" s="122"/>
      <c r="FKG90" s="122"/>
      <c r="FKH90" s="122"/>
      <c r="FKI90" s="122"/>
      <c r="FKJ90" s="122"/>
      <c r="FKK90" s="122"/>
      <c r="FKL90" s="122"/>
      <c r="FKM90" s="122"/>
      <c r="FKN90" s="122"/>
      <c r="FKO90" s="122"/>
      <c r="FKP90" s="122"/>
      <c r="FKQ90" s="122"/>
      <c r="FKR90" s="122"/>
      <c r="FKS90" s="122"/>
      <c r="FKT90" s="122"/>
      <c r="FKU90" s="122"/>
      <c r="FKV90" s="122"/>
      <c r="FKW90" s="122"/>
      <c r="FKX90" s="122"/>
      <c r="FKY90" s="122"/>
      <c r="FKZ90" s="122"/>
      <c r="FLA90" s="122"/>
      <c r="FLB90" s="122"/>
      <c r="FLC90" s="122"/>
      <c r="FLD90" s="122"/>
      <c r="FLE90" s="122"/>
      <c r="FLF90" s="122"/>
      <c r="FLG90" s="122"/>
      <c r="FLH90" s="122"/>
      <c r="FLI90" s="122"/>
      <c r="FLJ90" s="122"/>
      <c r="FLK90" s="122"/>
      <c r="FLL90" s="122"/>
      <c r="FLM90" s="122"/>
      <c r="FLN90" s="122"/>
      <c r="FLO90" s="122"/>
      <c r="FLP90" s="122"/>
      <c r="FLQ90" s="122"/>
      <c r="FLR90" s="122"/>
      <c r="FLS90" s="122"/>
      <c r="FLT90" s="122"/>
      <c r="FLU90" s="122"/>
      <c r="FLV90" s="122"/>
      <c r="FLW90" s="122"/>
      <c r="FLX90" s="122"/>
      <c r="FLY90" s="122"/>
      <c r="FLZ90" s="122"/>
      <c r="FMA90" s="122"/>
      <c r="FMB90" s="122"/>
      <c r="FMC90" s="122"/>
      <c r="FMD90" s="122"/>
      <c r="FME90" s="122"/>
      <c r="FMF90" s="122"/>
      <c r="FMG90" s="122"/>
      <c r="FMH90" s="122"/>
      <c r="FMI90" s="122"/>
      <c r="FMJ90" s="122"/>
      <c r="FMK90" s="122"/>
      <c r="FML90" s="122"/>
      <c r="FMM90" s="122"/>
      <c r="FMN90" s="122"/>
      <c r="FMO90" s="122"/>
      <c r="FMP90" s="122"/>
      <c r="FMQ90" s="122"/>
      <c r="FMR90" s="122"/>
      <c r="FMS90" s="122"/>
      <c r="FMT90" s="122"/>
      <c r="FMU90" s="122"/>
      <c r="FMV90" s="122"/>
      <c r="FMW90" s="122"/>
      <c r="FMX90" s="122"/>
      <c r="FMY90" s="122"/>
      <c r="FMZ90" s="122"/>
      <c r="FNA90" s="122"/>
      <c r="FNB90" s="122"/>
      <c r="FNC90" s="122"/>
      <c r="FND90" s="122"/>
      <c r="FNE90" s="122"/>
      <c r="FNF90" s="122"/>
      <c r="FNG90" s="122"/>
      <c r="FNH90" s="122"/>
      <c r="FNI90" s="122"/>
      <c r="FNJ90" s="122"/>
      <c r="FNK90" s="122"/>
      <c r="FNL90" s="122"/>
      <c r="FNM90" s="122"/>
      <c r="FNN90" s="122"/>
      <c r="FNO90" s="122"/>
      <c r="FNP90" s="122"/>
      <c r="FNQ90" s="122"/>
      <c r="FNR90" s="122"/>
      <c r="FNS90" s="122"/>
      <c r="FNT90" s="122"/>
      <c r="FNU90" s="122"/>
      <c r="FNV90" s="122"/>
      <c r="FNW90" s="122"/>
      <c r="FNX90" s="122"/>
      <c r="FNY90" s="122"/>
      <c r="FNZ90" s="122"/>
      <c r="FOA90" s="122"/>
      <c r="FOB90" s="122"/>
      <c r="FOC90" s="122"/>
      <c r="FOD90" s="122"/>
      <c r="FOE90" s="122"/>
      <c r="FOF90" s="122"/>
      <c r="FOG90" s="122"/>
      <c r="FOH90" s="122"/>
      <c r="FOI90" s="122"/>
      <c r="FOJ90" s="122"/>
      <c r="FOK90" s="122"/>
      <c r="FOL90" s="122"/>
      <c r="FOM90" s="122"/>
      <c r="FON90" s="122"/>
      <c r="FOO90" s="122"/>
      <c r="FOP90" s="122"/>
      <c r="FOQ90" s="122"/>
      <c r="FOR90" s="122"/>
      <c r="FOS90" s="122"/>
      <c r="FOT90" s="122"/>
      <c r="FOU90" s="122"/>
      <c r="FOV90" s="122"/>
      <c r="FOW90" s="122"/>
      <c r="FOX90" s="122"/>
      <c r="FOY90" s="122"/>
      <c r="FOZ90" s="122"/>
      <c r="FPA90" s="122"/>
      <c r="FPB90" s="122"/>
      <c r="FPC90" s="122"/>
      <c r="FPD90" s="122"/>
      <c r="FPE90" s="122"/>
      <c r="FPF90" s="122"/>
      <c r="FPG90" s="122"/>
      <c r="FPH90" s="122"/>
      <c r="FPI90" s="122"/>
      <c r="FPJ90" s="122"/>
      <c r="FPK90" s="122"/>
      <c r="FPL90" s="122"/>
      <c r="FPM90" s="122"/>
      <c r="FPN90" s="122"/>
      <c r="FPO90" s="122"/>
      <c r="FPP90" s="122"/>
      <c r="FPQ90" s="122"/>
      <c r="FPR90" s="122"/>
      <c r="FPS90" s="122"/>
      <c r="FPT90" s="122"/>
      <c r="FPU90" s="122"/>
      <c r="FPV90" s="122"/>
      <c r="FPW90" s="122"/>
      <c r="FPX90" s="122"/>
      <c r="FPY90" s="122"/>
      <c r="FPZ90" s="122"/>
      <c r="FQA90" s="122"/>
      <c r="FQB90" s="122"/>
      <c r="FQC90" s="122"/>
      <c r="FQD90" s="122"/>
      <c r="FQE90" s="122"/>
      <c r="FQF90" s="122"/>
      <c r="FQG90" s="122"/>
      <c r="FQH90" s="122"/>
      <c r="FQI90" s="122"/>
      <c r="FQJ90" s="122"/>
      <c r="FQK90" s="122"/>
      <c r="FQL90" s="122"/>
      <c r="FQM90" s="122"/>
      <c r="FQN90" s="122"/>
      <c r="FQO90" s="122"/>
      <c r="FQP90" s="122"/>
      <c r="FQQ90" s="122"/>
      <c r="FQR90" s="122"/>
      <c r="FQS90" s="122"/>
      <c r="FQT90" s="122"/>
      <c r="FQU90" s="122"/>
      <c r="FQV90" s="122"/>
      <c r="FQW90" s="122"/>
      <c r="FQX90" s="122"/>
      <c r="FQY90" s="122"/>
      <c r="FQZ90" s="122"/>
      <c r="FRA90" s="122"/>
      <c r="FRB90" s="122"/>
      <c r="FRC90" s="122"/>
      <c r="FRD90" s="122"/>
      <c r="FRE90" s="122"/>
      <c r="FRF90" s="122"/>
      <c r="FRG90" s="122"/>
      <c r="FRH90" s="122"/>
      <c r="FRI90" s="122"/>
      <c r="FRJ90" s="122"/>
      <c r="FRK90" s="122"/>
      <c r="FRL90" s="122"/>
      <c r="FRM90" s="122"/>
      <c r="FRN90" s="122"/>
      <c r="FRO90" s="122"/>
      <c r="FRP90" s="122"/>
      <c r="FRQ90" s="122"/>
      <c r="FRR90" s="122"/>
      <c r="FRS90" s="122"/>
      <c r="FRT90" s="122"/>
      <c r="FRU90" s="122"/>
      <c r="FRV90" s="122"/>
      <c r="FRW90" s="122"/>
      <c r="FRX90" s="122"/>
      <c r="FRY90" s="122"/>
      <c r="FRZ90" s="122"/>
      <c r="FSA90" s="122"/>
      <c r="FSB90" s="122"/>
      <c r="FSC90" s="122"/>
      <c r="FSD90" s="122"/>
      <c r="FSE90" s="122"/>
      <c r="FSF90" s="122"/>
      <c r="FSG90" s="122"/>
      <c r="FSH90" s="122"/>
      <c r="FSI90" s="122"/>
      <c r="FSJ90" s="122"/>
      <c r="FSK90" s="122"/>
      <c r="FSL90" s="122"/>
      <c r="FSM90" s="122"/>
      <c r="FSN90" s="122"/>
      <c r="FSO90" s="122"/>
      <c r="FSP90" s="122"/>
      <c r="FSQ90" s="122"/>
      <c r="FSR90" s="122"/>
      <c r="FSS90" s="122"/>
      <c r="FST90" s="122"/>
      <c r="FSU90" s="122"/>
      <c r="FSV90" s="122"/>
      <c r="FSW90" s="122"/>
      <c r="FSX90" s="122"/>
      <c r="FSY90" s="122"/>
      <c r="FSZ90" s="122"/>
      <c r="FTA90" s="122"/>
      <c r="FTB90" s="122"/>
      <c r="FTC90" s="122"/>
      <c r="FTD90" s="122"/>
      <c r="FTE90" s="122"/>
      <c r="FTF90" s="122"/>
      <c r="FTG90" s="122"/>
      <c r="FTH90" s="122"/>
      <c r="FTI90" s="122"/>
      <c r="FTJ90" s="122"/>
      <c r="FTK90" s="122"/>
      <c r="FTL90" s="122"/>
      <c r="FTM90" s="122"/>
      <c r="FTN90" s="122"/>
      <c r="FTO90" s="122"/>
      <c r="FTP90" s="122"/>
      <c r="FTQ90" s="122"/>
      <c r="FTR90" s="122"/>
      <c r="FTS90" s="122"/>
      <c r="FTT90" s="122"/>
      <c r="FTU90" s="122"/>
      <c r="FTV90" s="122"/>
      <c r="FTW90" s="122"/>
      <c r="FTX90" s="122"/>
      <c r="FTY90" s="122"/>
      <c r="FTZ90" s="122"/>
      <c r="FUA90" s="122"/>
      <c r="FUB90" s="122"/>
      <c r="FUC90" s="122"/>
      <c r="FUD90" s="122"/>
      <c r="FUE90" s="122"/>
      <c r="FUF90" s="122"/>
      <c r="FUG90" s="122"/>
      <c r="FUH90" s="122"/>
      <c r="FUI90" s="122"/>
      <c r="FUJ90" s="122"/>
      <c r="FUK90" s="122"/>
      <c r="FUL90" s="122"/>
      <c r="FUM90" s="122"/>
      <c r="FUN90" s="122"/>
      <c r="FUO90" s="122"/>
      <c r="FUP90" s="122"/>
      <c r="FUQ90" s="122"/>
      <c r="FUR90" s="122"/>
      <c r="FUS90" s="122"/>
      <c r="FUT90" s="122"/>
      <c r="FUU90" s="122"/>
      <c r="FUV90" s="122"/>
      <c r="FUW90" s="122"/>
      <c r="FUX90" s="122"/>
      <c r="FUY90" s="122"/>
      <c r="FUZ90" s="122"/>
      <c r="FVA90" s="122"/>
      <c r="FVB90" s="122"/>
      <c r="FVC90" s="122"/>
      <c r="FVD90" s="122"/>
      <c r="FVE90" s="122"/>
      <c r="FVF90" s="122"/>
      <c r="FVG90" s="122"/>
      <c r="FVH90" s="122"/>
      <c r="FVI90" s="122"/>
      <c r="FVJ90" s="122"/>
      <c r="FVK90" s="122"/>
      <c r="FVL90" s="122"/>
      <c r="FVM90" s="122"/>
      <c r="FVN90" s="122"/>
      <c r="FVO90" s="122"/>
      <c r="FVP90" s="122"/>
      <c r="FVQ90" s="122"/>
      <c r="FVR90" s="122"/>
      <c r="FVS90" s="122"/>
      <c r="FVT90" s="122"/>
      <c r="FVU90" s="122"/>
      <c r="FVV90" s="122"/>
      <c r="FVW90" s="122"/>
      <c r="FVX90" s="122"/>
      <c r="FVY90" s="122"/>
      <c r="FVZ90" s="122"/>
      <c r="FWA90" s="122"/>
      <c r="FWB90" s="122"/>
      <c r="FWC90" s="122"/>
      <c r="FWD90" s="122"/>
      <c r="FWE90" s="122"/>
      <c r="FWF90" s="122"/>
      <c r="FWG90" s="122"/>
      <c r="FWH90" s="122"/>
      <c r="FWI90" s="122"/>
      <c r="FWJ90" s="122"/>
      <c r="FWK90" s="122"/>
      <c r="FWL90" s="122"/>
      <c r="FWM90" s="122"/>
      <c r="FWN90" s="122"/>
      <c r="FWO90" s="122"/>
      <c r="FWP90" s="122"/>
      <c r="FWQ90" s="122"/>
      <c r="FWR90" s="122"/>
      <c r="FWS90" s="122"/>
      <c r="FWT90" s="122"/>
      <c r="FWU90" s="122"/>
      <c r="FWV90" s="122"/>
      <c r="FWW90" s="122"/>
      <c r="FWX90" s="122"/>
      <c r="FWY90" s="122"/>
      <c r="FWZ90" s="122"/>
      <c r="FXA90" s="122"/>
      <c r="FXB90" s="122"/>
      <c r="FXC90" s="122"/>
      <c r="FXD90" s="122"/>
      <c r="FXE90" s="122"/>
      <c r="FXF90" s="122"/>
      <c r="FXG90" s="122"/>
      <c r="FXH90" s="122"/>
      <c r="FXI90" s="122"/>
      <c r="FXJ90" s="122"/>
      <c r="FXK90" s="122"/>
      <c r="FXL90" s="122"/>
      <c r="FXM90" s="122"/>
      <c r="FXN90" s="122"/>
      <c r="FXO90" s="122"/>
      <c r="FXP90" s="122"/>
      <c r="FXQ90" s="122"/>
      <c r="FXR90" s="122"/>
      <c r="FXS90" s="122"/>
      <c r="FXT90" s="122"/>
      <c r="FXU90" s="122"/>
      <c r="FXV90" s="122"/>
      <c r="FXW90" s="122"/>
      <c r="FXX90" s="122"/>
      <c r="FXY90" s="122"/>
      <c r="FXZ90" s="122"/>
      <c r="FYA90" s="122"/>
      <c r="FYB90" s="122"/>
      <c r="FYC90" s="122"/>
      <c r="FYD90" s="122"/>
      <c r="FYE90" s="122"/>
      <c r="FYF90" s="122"/>
      <c r="FYG90" s="122"/>
      <c r="FYH90" s="122"/>
      <c r="FYI90" s="122"/>
      <c r="FYJ90" s="122"/>
      <c r="FYK90" s="122"/>
      <c r="FYL90" s="122"/>
      <c r="FYM90" s="122"/>
      <c r="FYN90" s="122"/>
      <c r="FYO90" s="122"/>
      <c r="FYP90" s="122"/>
      <c r="FYQ90" s="122"/>
      <c r="FYR90" s="122"/>
      <c r="FYS90" s="122"/>
      <c r="FYT90" s="122"/>
      <c r="FYU90" s="122"/>
      <c r="FYV90" s="122"/>
      <c r="FYW90" s="122"/>
      <c r="FYX90" s="122"/>
      <c r="FYY90" s="122"/>
      <c r="FYZ90" s="122"/>
      <c r="FZA90" s="122"/>
      <c r="FZB90" s="122"/>
      <c r="FZC90" s="122"/>
      <c r="FZD90" s="122"/>
      <c r="FZE90" s="122"/>
      <c r="FZF90" s="122"/>
      <c r="FZG90" s="122"/>
      <c r="FZH90" s="122"/>
      <c r="FZI90" s="122"/>
      <c r="FZJ90" s="122"/>
      <c r="FZK90" s="122"/>
      <c r="FZL90" s="122"/>
      <c r="FZM90" s="122"/>
      <c r="FZN90" s="122"/>
      <c r="FZO90" s="122"/>
      <c r="FZP90" s="122"/>
      <c r="FZQ90" s="122"/>
      <c r="FZR90" s="122"/>
      <c r="FZS90" s="122"/>
      <c r="FZT90" s="122"/>
      <c r="FZU90" s="122"/>
      <c r="FZV90" s="122"/>
      <c r="FZW90" s="122"/>
      <c r="FZX90" s="122"/>
      <c r="FZY90" s="122"/>
      <c r="FZZ90" s="122"/>
      <c r="GAA90" s="122"/>
      <c r="GAB90" s="122"/>
      <c r="GAC90" s="122"/>
      <c r="GAD90" s="122"/>
      <c r="GAE90" s="122"/>
      <c r="GAF90" s="122"/>
      <c r="GAG90" s="122"/>
      <c r="GAH90" s="122"/>
      <c r="GAI90" s="122"/>
      <c r="GAJ90" s="122"/>
      <c r="GAK90" s="122"/>
      <c r="GAL90" s="122"/>
      <c r="GAM90" s="122"/>
      <c r="GAN90" s="122"/>
      <c r="GAO90" s="122"/>
      <c r="GAP90" s="122"/>
      <c r="GAQ90" s="122"/>
      <c r="GAR90" s="122"/>
      <c r="GAS90" s="122"/>
      <c r="GAT90" s="122"/>
      <c r="GAU90" s="122"/>
      <c r="GAV90" s="122"/>
      <c r="GAW90" s="122"/>
      <c r="GAX90" s="122"/>
      <c r="GAY90" s="122"/>
      <c r="GAZ90" s="122"/>
      <c r="GBA90" s="122"/>
      <c r="GBB90" s="122"/>
      <c r="GBC90" s="122"/>
      <c r="GBD90" s="122"/>
      <c r="GBE90" s="122"/>
      <c r="GBF90" s="122"/>
      <c r="GBG90" s="122"/>
      <c r="GBH90" s="122"/>
      <c r="GBI90" s="122"/>
      <c r="GBJ90" s="122"/>
      <c r="GBK90" s="122"/>
      <c r="GBL90" s="122"/>
      <c r="GBM90" s="122"/>
      <c r="GBN90" s="122"/>
      <c r="GBO90" s="122"/>
      <c r="GBP90" s="122"/>
      <c r="GBQ90" s="122"/>
      <c r="GBR90" s="122"/>
      <c r="GBS90" s="122"/>
      <c r="GBT90" s="122"/>
      <c r="GBU90" s="122"/>
      <c r="GBV90" s="122"/>
      <c r="GBW90" s="122"/>
      <c r="GBX90" s="122"/>
      <c r="GBY90" s="122"/>
      <c r="GBZ90" s="122"/>
      <c r="GCA90" s="122"/>
      <c r="GCB90" s="122"/>
      <c r="GCC90" s="122"/>
      <c r="GCD90" s="122"/>
      <c r="GCE90" s="122"/>
      <c r="GCF90" s="122"/>
      <c r="GCG90" s="122"/>
      <c r="GCH90" s="122"/>
      <c r="GCI90" s="122"/>
      <c r="GCJ90" s="122"/>
      <c r="GCK90" s="122"/>
      <c r="GCL90" s="122"/>
      <c r="GCM90" s="122"/>
      <c r="GCN90" s="122"/>
      <c r="GCO90" s="122"/>
      <c r="GCP90" s="122"/>
      <c r="GCQ90" s="122"/>
      <c r="GCR90" s="122"/>
      <c r="GCS90" s="122"/>
      <c r="GCT90" s="122"/>
      <c r="GCU90" s="122"/>
      <c r="GCV90" s="122"/>
      <c r="GCW90" s="122"/>
      <c r="GCX90" s="122"/>
      <c r="GCY90" s="122"/>
      <c r="GCZ90" s="122"/>
      <c r="GDA90" s="122"/>
      <c r="GDB90" s="122"/>
      <c r="GDC90" s="122"/>
      <c r="GDD90" s="122"/>
      <c r="GDE90" s="122"/>
      <c r="GDF90" s="122"/>
      <c r="GDG90" s="122"/>
      <c r="GDH90" s="122"/>
      <c r="GDI90" s="122"/>
      <c r="GDJ90" s="122"/>
      <c r="GDK90" s="122"/>
      <c r="GDL90" s="122"/>
      <c r="GDM90" s="122"/>
      <c r="GDN90" s="122"/>
      <c r="GDO90" s="122"/>
      <c r="GDP90" s="122"/>
      <c r="GDQ90" s="122"/>
      <c r="GDR90" s="122"/>
      <c r="GDS90" s="122"/>
      <c r="GDT90" s="122"/>
      <c r="GDU90" s="122"/>
      <c r="GDV90" s="122"/>
      <c r="GDW90" s="122"/>
      <c r="GDX90" s="122"/>
      <c r="GDY90" s="122"/>
      <c r="GDZ90" s="122"/>
      <c r="GEA90" s="122"/>
      <c r="GEB90" s="122"/>
      <c r="GEC90" s="122"/>
      <c r="GED90" s="122"/>
      <c r="GEE90" s="122"/>
      <c r="GEF90" s="122"/>
      <c r="GEG90" s="122"/>
      <c r="GEH90" s="122"/>
      <c r="GEI90" s="122"/>
      <c r="GEJ90" s="122"/>
      <c r="GEK90" s="122"/>
      <c r="GEL90" s="122"/>
      <c r="GEM90" s="122"/>
      <c r="GEN90" s="122"/>
      <c r="GEO90" s="122"/>
      <c r="GEP90" s="122"/>
      <c r="GEQ90" s="122"/>
      <c r="GER90" s="122"/>
      <c r="GES90" s="122"/>
      <c r="GET90" s="122"/>
      <c r="GEU90" s="122"/>
      <c r="GEV90" s="122"/>
      <c r="GEW90" s="122"/>
      <c r="GEX90" s="122"/>
      <c r="GEY90" s="122"/>
      <c r="GEZ90" s="122"/>
      <c r="GFA90" s="122"/>
      <c r="GFB90" s="122"/>
      <c r="GFC90" s="122"/>
      <c r="GFD90" s="122"/>
      <c r="GFE90" s="122"/>
      <c r="GFF90" s="122"/>
      <c r="GFG90" s="122"/>
      <c r="GFH90" s="122"/>
      <c r="GFI90" s="122"/>
      <c r="GFJ90" s="122"/>
      <c r="GFK90" s="122"/>
      <c r="GFL90" s="122"/>
      <c r="GFM90" s="122"/>
      <c r="GFN90" s="122"/>
      <c r="GFO90" s="122"/>
      <c r="GFP90" s="122"/>
      <c r="GFQ90" s="122"/>
      <c r="GFR90" s="122"/>
      <c r="GFS90" s="122"/>
      <c r="GFT90" s="122"/>
      <c r="GFU90" s="122"/>
      <c r="GFV90" s="122"/>
      <c r="GFW90" s="122"/>
      <c r="GFX90" s="122"/>
      <c r="GFY90" s="122"/>
      <c r="GFZ90" s="122"/>
      <c r="GGA90" s="122"/>
      <c r="GGB90" s="122"/>
      <c r="GGC90" s="122"/>
      <c r="GGD90" s="122"/>
      <c r="GGE90" s="122"/>
      <c r="GGF90" s="122"/>
      <c r="GGG90" s="122"/>
      <c r="GGH90" s="122"/>
      <c r="GGI90" s="122"/>
      <c r="GGJ90" s="122"/>
      <c r="GGK90" s="122"/>
      <c r="GGL90" s="122"/>
      <c r="GGM90" s="122"/>
      <c r="GGN90" s="122"/>
      <c r="GGO90" s="122"/>
      <c r="GGP90" s="122"/>
      <c r="GGQ90" s="122"/>
      <c r="GGR90" s="122"/>
      <c r="GGS90" s="122"/>
      <c r="GGT90" s="122"/>
      <c r="GGU90" s="122"/>
      <c r="GGV90" s="122"/>
      <c r="GGW90" s="122"/>
      <c r="GGX90" s="122"/>
      <c r="GGY90" s="122"/>
      <c r="GGZ90" s="122"/>
      <c r="GHA90" s="122"/>
      <c r="GHB90" s="122"/>
      <c r="GHC90" s="122"/>
      <c r="GHD90" s="122"/>
      <c r="GHE90" s="122"/>
      <c r="GHF90" s="122"/>
      <c r="GHG90" s="122"/>
      <c r="GHH90" s="122"/>
      <c r="GHI90" s="122"/>
      <c r="GHJ90" s="122"/>
      <c r="GHK90" s="122"/>
      <c r="GHL90" s="122"/>
      <c r="GHM90" s="122"/>
      <c r="GHN90" s="122"/>
      <c r="GHO90" s="122"/>
      <c r="GHP90" s="122"/>
      <c r="GHQ90" s="122"/>
      <c r="GHR90" s="122"/>
      <c r="GHS90" s="122"/>
      <c r="GHT90" s="122"/>
      <c r="GHU90" s="122"/>
      <c r="GHV90" s="122"/>
      <c r="GHW90" s="122"/>
      <c r="GHX90" s="122"/>
      <c r="GHY90" s="122"/>
      <c r="GHZ90" s="122"/>
      <c r="GIA90" s="122"/>
      <c r="GIB90" s="122"/>
      <c r="GIC90" s="122"/>
      <c r="GID90" s="122"/>
      <c r="GIE90" s="122"/>
      <c r="GIF90" s="122"/>
      <c r="GIG90" s="122"/>
      <c r="GIH90" s="122"/>
      <c r="GII90" s="122"/>
      <c r="GIJ90" s="122"/>
      <c r="GIK90" s="122"/>
      <c r="GIL90" s="122"/>
      <c r="GIM90" s="122"/>
      <c r="GIN90" s="122"/>
      <c r="GIO90" s="122"/>
      <c r="GIP90" s="122"/>
      <c r="GIQ90" s="122"/>
      <c r="GIR90" s="122"/>
      <c r="GIS90" s="122"/>
      <c r="GIT90" s="122"/>
      <c r="GIU90" s="122"/>
      <c r="GIV90" s="122"/>
      <c r="GIW90" s="122"/>
      <c r="GIX90" s="122"/>
      <c r="GIY90" s="122"/>
      <c r="GIZ90" s="122"/>
      <c r="GJA90" s="122"/>
      <c r="GJB90" s="122"/>
      <c r="GJC90" s="122"/>
      <c r="GJD90" s="122"/>
      <c r="GJE90" s="122"/>
      <c r="GJF90" s="122"/>
      <c r="GJG90" s="122"/>
      <c r="GJH90" s="122"/>
      <c r="GJI90" s="122"/>
      <c r="GJJ90" s="122"/>
      <c r="GJK90" s="122"/>
      <c r="GJL90" s="122"/>
      <c r="GJM90" s="122"/>
      <c r="GJN90" s="122"/>
      <c r="GJO90" s="122"/>
      <c r="GJP90" s="122"/>
      <c r="GJQ90" s="122"/>
      <c r="GJR90" s="122"/>
      <c r="GJS90" s="122"/>
      <c r="GJT90" s="122"/>
      <c r="GJU90" s="122"/>
      <c r="GJV90" s="122"/>
      <c r="GJW90" s="122"/>
      <c r="GJX90" s="122"/>
      <c r="GJY90" s="122"/>
      <c r="GJZ90" s="122"/>
      <c r="GKA90" s="122"/>
      <c r="GKB90" s="122"/>
      <c r="GKC90" s="122"/>
      <c r="GKD90" s="122"/>
      <c r="GKE90" s="122"/>
      <c r="GKF90" s="122"/>
      <c r="GKG90" s="122"/>
      <c r="GKH90" s="122"/>
      <c r="GKI90" s="122"/>
      <c r="GKJ90" s="122"/>
      <c r="GKK90" s="122"/>
      <c r="GKL90" s="122"/>
      <c r="GKM90" s="122"/>
      <c r="GKN90" s="122"/>
      <c r="GKO90" s="122"/>
      <c r="GKP90" s="122"/>
      <c r="GKQ90" s="122"/>
      <c r="GKR90" s="122"/>
      <c r="GKS90" s="122"/>
      <c r="GKT90" s="122"/>
      <c r="GKU90" s="122"/>
      <c r="GKV90" s="122"/>
      <c r="GKW90" s="122"/>
      <c r="GKX90" s="122"/>
      <c r="GKY90" s="122"/>
      <c r="GKZ90" s="122"/>
      <c r="GLA90" s="122"/>
      <c r="GLB90" s="122"/>
      <c r="GLC90" s="122"/>
      <c r="GLD90" s="122"/>
      <c r="GLE90" s="122"/>
      <c r="GLF90" s="122"/>
      <c r="GLG90" s="122"/>
      <c r="GLH90" s="122"/>
      <c r="GLI90" s="122"/>
      <c r="GLJ90" s="122"/>
      <c r="GLK90" s="122"/>
      <c r="GLL90" s="122"/>
      <c r="GLM90" s="122"/>
      <c r="GLN90" s="122"/>
      <c r="GLO90" s="122"/>
      <c r="GLP90" s="122"/>
      <c r="GLQ90" s="122"/>
      <c r="GLR90" s="122"/>
      <c r="GLS90" s="122"/>
      <c r="GLT90" s="122"/>
      <c r="GLU90" s="122"/>
      <c r="GLV90" s="122"/>
      <c r="GLW90" s="122"/>
      <c r="GLX90" s="122"/>
      <c r="GLY90" s="122"/>
      <c r="GLZ90" s="122"/>
      <c r="GMA90" s="122"/>
      <c r="GMB90" s="122"/>
      <c r="GMC90" s="122"/>
      <c r="GMD90" s="122"/>
      <c r="GME90" s="122"/>
      <c r="GMF90" s="122"/>
      <c r="GMG90" s="122"/>
      <c r="GMH90" s="122"/>
      <c r="GMI90" s="122"/>
      <c r="GMJ90" s="122"/>
      <c r="GMK90" s="122"/>
      <c r="GML90" s="122"/>
      <c r="GMM90" s="122"/>
      <c r="GMN90" s="122"/>
      <c r="GMO90" s="122"/>
      <c r="GMP90" s="122"/>
      <c r="GMQ90" s="122"/>
      <c r="GMR90" s="122"/>
      <c r="GMS90" s="122"/>
      <c r="GMT90" s="122"/>
      <c r="GMU90" s="122"/>
      <c r="GMV90" s="122"/>
      <c r="GMW90" s="122"/>
      <c r="GMX90" s="122"/>
      <c r="GMY90" s="122"/>
      <c r="GMZ90" s="122"/>
      <c r="GNA90" s="122"/>
      <c r="GNB90" s="122"/>
      <c r="GNC90" s="122"/>
      <c r="GND90" s="122"/>
      <c r="GNE90" s="122"/>
      <c r="GNF90" s="122"/>
      <c r="GNG90" s="122"/>
      <c r="GNH90" s="122"/>
      <c r="GNI90" s="122"/>
      <c r="GNJ90" s="122"/>
      <c r="GNK90" s="122"/>
      <c r="GNL90" s="122"/>
      <c r="GNM90" s="122"/>
      <c r="GNN90" s="122"/>
      <c r="GNO90" s="122"/>
      <c r="GNP90" s="122"/>
      <c r="GNQ90" s="122"/>
      <c r="GNR90" s="122"/>
      <c r="GNS90" s="122"/>
      <c r="GNT90" s="122"/>
      <c r="GNU90" s="122"/>
      <c r="GNV90" s="122"/>
      <c r="GNW90" s="122"/>
      <c r="GNX90" s="122"/>
      <c r="GNY90" s="122"/>
      <c r="GNZ90" s="122"/>
      <c r="GOA90" s="122"/>
      <c r="GOB90" s="122"/>
      <c r="GOC90" s="122"/>
      <c r="GOD90" s="122"/>
      <c r="GOE90" s="122"/>
      <c r="GOF90" s="122"/>
      <c r="GOG90" s="122"/>
      <c r="GOH90" s="122"/>
      <c r="GOI90" s="122"/>
      <c r="GOJ90" s="122"/>
      <c r="GOK90" s="122"/>
      <c r="GOL90" s="122"/>
      <c r="GOM90" s="122"/>
      <c r="GON90" s="122"/>
      <c r="GOO90" s="122"/>
      <c r="GOP90" s="122"/>
      <c r="GOQ90" s="122"/>
      <c r="GOR90" s="122"/>
      <c r="GOS90" s="122"/>
      <c r="GOT90" s="122"/>
      <c r="GOU90" s="122"/>
      <c r="GOV90" s="122"/>
      <c r="GOW90" s="122"/>
      <c r="GOX90" s="122"/>
      <c r="GOY90" s="122"/>
      <c r="GOZ90" s="122"/>
      <c r="GPA90" s="122"/>
      <c r="GPB90" s="122"/>
      <c r="GPC90" s="122"/>
      <c r="GPD90" s="122"/>
      <c r="GPE90" s="122"/>
      <c r="GPF90" s="122"/>
      <c r="GPG90" s="122"/>
      <c r="GPH90" s="122"/>
      <c r="GPI90" s="122"/>
      <c r="GPJ90" s="122"/>
      <c r="GPK90" s="122"/>
      <c r="GPL90" s="122"/>
      <c r="GPM90" s="122"/>
      <c r="GPN90" s="122"/>
      <c r="GPO90" s="122"/>
      <c r="GPP90" s="122"/>
      <c r="GPQ90" s="122"/>
      <c r="GPR90" s="122"/>
      <c r="GPS90" s="122"/>
      <c r="GPT90" s="122"/>
      <c r="GPU90" s="122"/>
      <c r="GPV90" s="122"/>
      <c r="GPW90" s="122"/>
      <c r="GPX90" s="122"/>
      <c r="GPY90" s="122"/>
      <c r="GPZ90" s="122"/>
      <c r="GQA90" s="122"/>
      <c r="GQB90" s="122"/>
      <c r="GQC90" s="122"/>
      <c r="GQD90" s="122"/>
      <c r="GQE90" s="122"/>
      <c r="GQF90" s="122"/>
      <c r="GQG90" s="122"/>
      <c r="GQH90" s="122"/>
      <c r="GQI90" s="122"/>
      <c r="GQJ90" s="122"/>
      <c r="GQK90" s="122"/>
      <c r="GQL90" s="122"/>
      <c r="GQM90" s="122"/>
      <c r="GQN90" s="122"/>
      <c r="GQO90" s="122"/>
      <c r="GQP90" s="122"/>
      <c r="GQQ90" s="122"/>
      <c r="GQR90" s="122"/>
      <c r="GQS90" s="122"/>
      <c r="GQT90" s="122"/>
      <c r="GQU90" s="122"/>
      <c r="GQV90" s="122"/>
      <c r="GQW90" s="122"/>
      <c r="GQX90" s="122"/>
      <c r="GQY90" s="122"/>
      <c r="GQZ90" s="122"/>
      <c r="GRA90" s="122"/>
      <c r="GRB90" s="122"/>
      <c r="GRC90" s="122"/>
      <c r="GRD90" s="122"/>
      <c r="GRE90" s="122"/>
      <c r="GRF90" s="122"/>
      <c r="GRG90" s="122"/>
      <c r="GRH90" s="122"/>
      <c r="GRI90" s="122"/>
      <c r="GRJ90" s="122"/>
      <c r="GRK90" s="122"/>
      <c r="GRL90" s="122"/>
      <c r="GRM90" s="122"/>
      <c r="GRN90" s="122"/>
      <c r="GRO90" s="122"/>
      <c r="GRP90" s="122"/>
      <c r="GRQ90" s="122"/>
      <c r="GRR90" s="122"/>
      <c r="GRS90" s="122"/>
      <c r="GRT90" s="122"/>
      <c r="GRU90" s="122"/>
      <c r="GRV90" s="122"/>
      <c r="GRW90" s="122"/>
      <c r="GRX90" s="122"/>
      <c r="GRY90" s="122"/>
      <c r="GRZ90" s="122"/>
      <c r="GSA90" s="122"/>
      <c r="GSB90" s="122"/>
      <c r="GSC90" s="122"/>
      <c r="GSD90" s="122"/>
      <c r="GSE90" s="122"/>
      <c r="GSF90" s="122"/>
      <c r="GSG90" s="122"/>
      <c r="GSH90" s="122"/>
      <c r="GSI90" s="122"/>
      <c r="GSJ90" s="122"/>
      <c r="GSK90" s="122"/>
      <c r="GSL90" s="122"/>
      <c r="GSM90" s="122"/>
      <c r="GSN90" s="122"/>
      <c r="GSO90" s="122"/>
      <c r="GSP90" s="122"/>
      <c r="GSQ90" s="122"/>
      <c r="GSR90" s="122"/>
      <c r="GSS90" s="122"/>
      <c r="GST90" s="122"/>
      <c r="GSU90" s="122"/>
      <c r="GSV90" s="122"/>
      <c r="GSW90" s="122"/>
      <c r="GSX90" s="122"/>
      <c r="GSY90" s="122"/>
      <c r="GSZ90" s="122"/>
      <c r="GTA90" s="122"/>
      <c r="GTB90" s="122"/>
      <c r="GTC90" s="122"/>
      <c r="GTD90" s="122"/>
      <c r="GTE90" s="122"/>
      <c r="GTF90" s="122"/>
      <c r="GTG90" s="122"/>
      <c r="GTH90" s="122"/>
      <c r="GTI90" s="122"/>
      <c r="GTJ90" s="122"/>
      <c r="GTK90" s="122"/>
      <c r="GTL90" s="122"/>
      <c r="GTM90" s="122"/>
      <c r="GTN90" s="122"/>
      <c r="GTO90" s="122"/>
      <c r="GTP90" s="122"/>
      <c r="GTQ90" s="122"/>
      <c r="GTR90" s="122"/>
      <c r="GTS90" s="122"/>
      <c r="GTT90" s="122"/>
      <c r="GTU90" s="122"/>
      <c r="GTV90" s="122"/>
      <c r="GTW90" s="122"/>
      <c r="GTX90" s="122"/>
      <c r="GTY90" s="122"/>
      <c r="GTZ90" s="122"/>
      <c r="GUA90" s="122"/>
      <c r="GUB90" s="122"/>
      <c r="GUC90" s="122"/>
      <c r="GUD90" s="122"/>
      <c r="GUE90" s="122"/>
      <c r="GUF90" s="122"/>
      <c r="GUG90" s="122"/>
      <c r="GUH90" s="122"/>
      <c r="GUI90" s="122"/>
      <c r="GUJ90" s="122"/>
      <c r="GUK90" s="122"/>
      <c r="GUL90" s="122"/>
      <c r="GUM90" s="122"/>
      <c r="GUN90" s="122"/>
      <c r="GUO90" s="122"/>
      <c r="GUP90" s="122"/>
      <c r="GUQ90" s="122"/>
      <c r="GUR90" s="122"/>
      <c r="GUS90" s="122"/>
      <c r="GUT90" s="122"/>
      <c r="GUU90" s="122"/>
      <c r="GUV90" s="122"/>
      <c r="GUW90" s="122"/>
      <c r="GUX90" s="122"/>
      <c r="GUY90" s="122"/>
      <c r="GUZ90" s="122"/>
      <c r="GVA90" s="122"/>
      <c r="GVB90" s="122"/>
      <c r="GVC90" s="122"/>
      <c r="GVD90" s="122"/>
      <c r="GVE90" s="122"/>
      <c r="GVF90" s="122"/>
      <c r="GVG90" s="122"/>
      <c r="GVH90" s="122"/>
      <c r="GVI90" s="122"/>
      <c r="GVJ90" s="122"/>
      <c r="GVK90" s="122"/>
      <c r="GVL90" s="122"/>
      <c r="GVM90" s="122"/>
      <c r="GVN90" s="122"/>
      <c r="GVO90" s="122"/>
      <c r="GVP90" s="122"/>
      <c r="GVQ90" s="122"/>
      <c r="GVR90" s="122"/>
      <c r="GVS90" s="122"/>
      <c r="GVT90" s="122"/>
      <c r="GVU90" s="122"/>
      <c r="GVV90" s="122"/>
      <c r="GVW90" s="122"/>
      <c r="GVX90" s="122"/>
      <c r="GVY90" s="122"/>
      <c r="GVZ90" s="122"/>
      <c r="GWA90" s="122"/>
      <c r="GWB90" s="122"/>
      <c r="GWC90" s="122"/>
      <c r="GWD90" s="122"/>
      <c r="GWE90" s="122"/>
      <c r="GWF90" s="122"/>
      <c r="GWG90" s="122"/>
      <c r="GWH90" s="122"/>
      <c r="GWI90" s="122"/>
      <c r="GWJ90" s="122"/>
      <c r="GWK90" s="122"/>
      <c r="GWL90" s="122"/>
      <c r="GWM90" s="122"/>
      <c r="GWN90" s="122"/>
      <c r="GWO90" s="122"/>
      <c r="GWP90" s="122"/>
      <c r="GWQ90" s="122"/>
      <c r="GWR90" s="122"/>
      <c r="GWS90" s="122"/>
      <c r="GWT90" s="122"/>
      <c r="GWU90" s="122"/>
      <c r="GWV90" s="122"/>
      <c r="GWW90" s="122"/>
      <c r="GWX90" s="122"/>
      <c r="GWY90" s="122"/>
      <c r="GWZ90" s="122"/>
      <c r="GXA90" s="122"/>
      <c r="GXB90" s="122"/>
      <c r="GXC90" s="122"/>
      <c r="GXD90" s="122"/>
      <c r="GXE90" s="122"/>
      <c r="GXF90" s="122"/>
      <c r="GXG90" s="122"/>
      <c r="GXH90" s="122"/>
      <c r="GXI90" s="122"/>
      <c r="GXJ90" s="122"/>
      <c r="GXK90" s="122"/>
      <c r="GXL90" s="122"/>
      <c r="GXM90" s="122"/>
      <c r="GXN90" s="122"/>
      <c r="GXO90" s="122"/>
      <c r="GXP90" s="122"/>
      <c r="GXQ90" s="122"/>
      <c r="GXR90" s="122"/>
      <c r="GXS90" s="122"/>
      <c r="GXT90" s="122"/>
      <c r="GXU90" s="122"/>
      <c r="GXV90" s="122"/>
      <c r="GXW90" s="122"/>
      <c r="GXX90" s="122"/>
      <c r="GXY90" s="122"/>
      <c r="GXZ90" s="122"/>
      <c r="GYA90" s="122"/>
      <c r="GYB90" s="122"/>
      <c r="GYC90" s="122"/>
      <c r="GYD90" s="122"/>
      <c r="GYE90" s="122"/>
      <c r="GYF90" s="122"/>
      <c r="GYG90" s="122"/>
      <c r="GYH90" s="122"/>
      <c r="GYI90" s="122"/>
      <c r="GYJ90" s="122"/>
      <c r="GYK90" s="122"/>
      <c r="GYL90" s="122"/>
      <c r="GYM90" s="122"/>
      <c r="GYN90" s="122"/>
      <c r="GYO90" s="122"/>
      <c r="GYP90" s="122"/>
      <c r="GYQ90" s="122"/>
      <c r="GYR90" s="122"/>
      <c r="GYS90" s="122"/>
      <c r="GYT90" s="122"/>
      <c r="GYU90" s="122"/>
      <c r="GYV90" s="122"/>
      <c r="GYW90" s="122"/>
      <c r="GYX90" s="122"/>
      <c r="GYY90" s="122"/>
      <c r="GYZ90" s="122"/>
      <c r="GZA90" s="122"/>
      <c r="GZB90" s="122"/>
      <c r="GZC90" s="122"/>
      <c r="GZD90" s="122"/>
      <c r="GZE90" s="122"/>
      <c r="GZF90" s="122"/>
      <c r="GZG90" s="122"/>
      <c r="GZH90" s="122"/>
      <c r="GZI90" s="122"/>
      <c r="GZJ90" s="122"/>
      <c r="GZK90" s="122"/>
      <c r="GZL90" s="122"/>
      <c r="GZM90" s="122"/>
      <c r="GZN90" s="122"/>
      <c r="GZO90" s="122"/>
      <c r="GZP90" s="122"/>
      <c r="GZQ90" s="122"/>
      <c r="GZR90" s="122"/>
      <c r="GZS90" s="122"/>
      <c r="GZT90" s="122"/>
      <c r="GZU90" s="122"/>
      <c r="GZV90" s="122"/>
      <c r="GZW90" s="122"/>
      <c r="GZX90" s="122"/>
      <c r="GZY90" s="122"/>
      <c r="GZZ90" s="122"/>
      <c r="HAA90" s="122"/>
      <c r="HAB90" s="122"/>
      <c r="HAC90" s="122"/>
      <c r="HAD90" s="122"/>
      <c r="HAE90" s="122"/>
      <c r="HAF90" s="122"/>
      <c r="HAG90" s="122"/>
      <c r="HAH90" s="122"/>
      <c r="HAI90" s="122"/>
      <c r="HAJ90" s="122"/>
      <c r="HAK90" s="122"/>
      <c r="HAL90" s="122"/>
      <c r="HAM90" s="122"/>
      <c r="HAN90" s="122"/>
      <c r="HAO90" s="122"/>
      <c r="HAP90" s="122"/>
      <c r="HAQ90" s="122"/>
      <c r="HAR90" s="122"/>
      <c r="HAS90" s="122"/>
      <c r="HAT90" s="122"/>
      <c r="HAU90" s="122"/>
      <c r="HAV90" s="122"/>
      <c r="HAW90" s="122"/>
      <c r="HAX90" s="122"/>
      <c r="HAY90" s="122"/>
      <c r="HAZ90" s="122"/>
      <c r="HBA90" s="122"/>
      <c r="HBB90" s="122"/>
      <c r="HBC90" s="122"/>
      <c r="HBD90" s="122"/>
      <c r="HBE90" s="122"/>
      <c r="HBF90" s="122"/>
      <c r="HBG90" s="122"/>
      <c r="HBH90" s="122"/>
      <c r="HBI90" s="122"/>
      <c r="HBJ90" s="122"/>
      <c r="HBK90" s="122"/>
      <c r="HBL90" s="122"/>
      <c r="HBM90" s="122"/>
      <c r="HBN90" s="122"/>
      <c r="HBO90" s="122"/>
      <c r="HBP90" s="122"/>
      <c r="HBQ90" s="122"/>
      <c r="HBR90" s="122"/>
      <c r="HBS90" s="122"/>
      <c r="HBT90" s="122"/>
      <c r="HBU90" s="122"/>
      <c r="HBV90" s="122"/>
      <c r="HBW90" s="122"/>
      <c r="HBX90" s="122"/>
      <c r="HBY90" s="122"/>
      <c r="HBZ90" s="122"/>
      <c r="HCA90" s="122"/>
      <c r="HCB90" s="122"/>
      <c r="HCC90" s="122"/>
      <c r="HCD90" s="122"/>
      <c r="HCE90" s="122"/>
      <c r="HCF90" s="122"/>
      <c r="HCG90" s="122"/>
      <c r="HCH90" s="122"/>
      <c r="HCI90" s="122"/>
      <c r="HCJ90" s="122"/>
      <c r="HCK90" s="122"/>
      <c r="HCL90" s="122"/>
      <c r="HCM90" s="122"/>
      <c r="HCN90" s="122"/>
      <c r="HCO90" s="122"/>
      <c r="HCP90" s="122"/>
      <c r="HCQ90" s="122"/>
      <c r="HCR90" s="122"/>
      <c r="HCS90" s="122"/>
      <c r="HCT90" s="122"/>
      <c r="HCU90" s="122"/>
      <c r="HCV90" s="122"/>
      <c r="HCW90" s="122"/>
      <c r="HCX90" s="122"/>
      <c r="HCY90" s="122"/>
      <c r="HCZ90" s="122"/>
      <c r="HDA90" s="122"/>
      <c r="HDB90" s="122"/>
      <c r="HDC90" s="122"/>
      <c r="HDD90" s="122"/>
      <c r="HDE90" s="122"/>
      <c r="HDF90" s="122"/>
      <c r="HDG90" s="122"/>
      <c r="HDH90" s="122"/>
      <c r="HDI90" s="122"/>
      <c r="HDJ90" s="122"/>
      <c r="HDK90" s="122"/>
      <c r="HDL90" s="122"/>
      <c r="HDM90" s="122"/>
      <c r="HDN90" s="122"/>
      <c r="HDO90" s="122"/>
      <c r="HDP90" s="122"/>
      <c r="HDQ90" s="122"/>
      <c r="HDR90" s="122"/>
      <c r="HDS90" s="122"/>
      <c r="HDT90" s="122"/>
      <c r="HDU90" s="122"/>
      <c r="HDV90" s="122"/>
      <c r="HDW90" s="122"/>
      <c r="HDX90" s="122"/>
      <c r="HDY90" s="122"/>
      <c r="HDZ90" s="122"/>
      <c r="HEA90" s="122"/>
      <c r="HEB90" s="122"/>
      <c r="HEC90" s="122"/>
      <c r="HED90" s="122"/>
      <c r="HEE90" s="122"/>
      <c r="HEF90" s="122"/>
      <c r="HEG90" s="122"/>
      <c r="HEH90" s="122"/>
      <c r="HEI90" s="122"/>
      <c r="HEJ90" s="122"/>
      <c r="HEK90" s="122"/>
      <c r="HEL90" s="122"/>
      <c r="HEM90" s="122"/>
      <c r="HEN90" s="122"/>
      <c r="HEO90" s="122"/>
      <c r="HEP90" s="122"/>
      <c r="HEQ90" s="122"/>
      <c r="HER90" s="122"/>
      <c r="HES90" s="122"/>
      <c r="HET90" s="122"/>
      <c r="HEU90" s="122"/>
      <c r="HEV90" s="122"/>
      <c r="HEW90" s="122"/>
      <c r="HEX90" s="122"/>
      <c r="HEY90" s="122"/>
      <c r="HEZ90" s="122"/>
      <c r="HFA90" s="122"/>
      <c r="HFB90" s="122"/>
      <c r="HFC90" s="122"/>
      <c r="HFD90" s="122"/>
      <c r="HFE90" s="122"/>
      <c r="HFF90" s="122"/>
      <c r="HFG90" s="122"/>
      <c r="HFH90" s="122"/>
      <c r="HFI90" s="122"/>
      <c r="HFJ90" s="122"/>
      <c r="HFK90" s="122"/>
      <c r="HFL90" s="122"/>
      <c r="HFM90" s="122"/>
      <c r="HFN90" s="122"/>
      <c r="HFO90" s="122"/>
      <c r="HFP90" s="122"/>
      <c r="HFQ90" s="122"/>
      <c r="HFR90" s="122"/>
      <c r="HFS90" s="122"/>
      <c r="HFT90" s="122"/>
      <c r="HFU90" s="122"/>
      <c r="HFV90" s="122"/>
      <c r="HFW90" s="122"/>
      <c r="HFX90" s="122"/>
      <c r="HFY90" s="122"/>
      <c r="HFZ90" s="122"/>
      <c r="HGA90" s="122"/>
      <c r="HGB90" s="122"/>
      <c r="HGC90" s="122"/>
      <c r="HGD90" s="122"/>
      <c r="HGE90" s="122"/>
      <c r="HGF90" s="122"/>
      <c r="HGG90" s="122"/>
      <c r="HGH90" s="122"/>
      <c r="HGI90" s="122"/>
      <c r="HGJ90" s="122"/>
      <c r="HGK90" s="122"/>
      <c r="HGL90" s="122"/>
      <c r="HGM90" s="122"/>
      <c r="HGN90" s="122"/>
      <c r="HGO90" s="122"/>
      <c r="HGP90" s="122"/>
      <c r="HGQ90" s="122"/>
      <c r="HGR90" s="122"/>
      <c r="HGS90" s="122"/>
      <c r="HGT90" s="122"/>
      <c r="HGU90" s="122"/>
      <c r="HGV90" s="122"/>
      <c r="HGW90" s="122"/>
      <c r="HGX90" s="122"/>
      <c r="HGY90" s="122"/>
      <c r="HGZ90" s="122"/>
      <c r="HHA90" s="122"/>
      <c r="HHB90" s="122"/>
      <c r="HHC90" s="122"/>
      <c r="HHD90" s="122"/>
      <c r="HHE90" s="122"/>
      <c r="HHF90" s="122"/>
      <c r="HHG90" s="122"/>
      <c r="HHH90" s="122"/>
      <c r="HHI90" s="122"/>
      <c r="HHJ90" s="122"/>
      <c r="HHK90" s="122"/>
      <c r="HHL90" s="122"/>
      <c r="HHM90" s="122"/>
      <c r="HHN90" s="122"/>
      <c r="HHO90" s="122"/>
      <c r="HHP90" s="122"/>
      <c r="HHQ90" s="122"/>
      <c r="HHR90" s="122"/>
      <c r="HHS90" s="122"/>
      <c r="HHT90" s="122"/>
      <c r="HHU90" s="122"/>
      <c r="HHV90" s="122"/>
      <c r="HHW90" s="122"/>
      <c r="HHX90" s="122"/>
      <c r="HHY90" s="122"/>
      <c r="HHZ90" s="122"/>
      <c r="HIA90" s="122"/>
      <c r="HIB90" s="122"/>
      <c r="HIC90" s="122"/>
      <c r="HID90" s="122"/>
      <c r="HIE90" s="122"/>
      <c r="HIF90" s="122"/>
      <c r="HIG90" s="122"/>
      <c r="HIH90" s="122"/>
      <c r="HII90" s="122"/>
      <c r="HIJ90" s="122"/>
      <c r="HIK90" s="122"/>
      <c r="HIL90" s="122"/>
      <c r="HIM90" s="122"/>
      <c r="HIN90" s="122"/>
      <c r="HIO90" s="122"/>
      <c r="HIP90" s="122"/>
      <c r="HIQ90" s="122"/>
      <c r="HIR90" s="122"/>
      <c r="HIS90" s="122"/>
      <c r="HIT90" s="122"/>
      <c r="HIU90" s="122"/>
      <c r="HIV90" s="122"/>
      <c r="HIW90" s="122"/>
      <c r="HIX90" s="122"/>
      <c r="HIY90" s="122"/>
      <c r="HIZ90" s="122"/>
      <c r="HJA90" s="122"/>
      <c r="HJB90" s="122"/>
      <c r="HJC90" s="122"/>
      <c r="HJD90" s="122"/>
      <c r="HJE90" s="122"/>
      <c r="HJF90" s="122"/>
      <c r="HJG90" s="122"/>
      <c r="HJH90" s="122"/>
      <c r="HJI90" s="122"/>
      <c r="HJJ90" s="122"/>
      <c r="HJK90" s="122"/>
      <c r="HJL90" s="122"/>
      <c r="HJM90" s="122"/>
      <c r="HJN90" s="122"/>
      <c r="HJO90" s="122"/>
      <c r="HJP90" s="122"/>
      <c r="HJQ90" s="122"/>
      <c r="HJR90" s="122"/>
      <c r="HJS90" s="122"/>
      <c r="HJT90" s="122"/>
      <c r="HJU90" s="122"/>
      <c r="HJV90" s="122"/>
      <c r="HJW90" s="122"/>
      <c r="HJX90" s="122"/>
      <c r="HJY90" s="122"/>
      <c r="HJZ90" s="122"/>
      <c r="HKA90" s="122"/>
      <c r="HKB90" s="122"/>
      <c r="HKC90" s="122"/>
      <c r="HKD90" s="122"/>
      <c r="HKE90" s="122"/>
      <c r="HKF90" s="122"/>
      <c r="HKG90" s="122"/>
      <c r="HKH90" s="122"/>
      <c r="HKI90" s="122"/>
      <c r="HKJ90" s="122"/>
      <c r="HKK90" s="122"/>
      <c r="HKL90" s="122"/>
      <c r="HKM90" s="122"/>
      <c r="HKN90" s="122"/>
      <c r="HKO90" s="122"/>
      <c r="HKP90" s="122"/>
      <c r="HKQ90" s="122"/>
      <c r="HKR90" s="122"/>
      <c r="HKS90" s="122"/>
      <c r="HKT90" s="122"/>
      <c r="HKU90" s="122"/>
      <c r="HKV90" s="122"/>
      <c r="HKW90" s="122"/>
      <c r="HKX90" s="122"/>
      <c r="HKY90" s="122"/>
      <c r="HKZ90" s="122"/>
      <c r="HLA90" s="122"/>
      <c r="HLB90" s="122"/>
      <c r="HLC90" s="122"/>
      <c r="HLD90" s="122"/>
      <c r="HLE90" s="122"/>
      <c r="HLF90" s="122"/>
      <c r="HLG90" s="122"/>
      <c r="HLH90" s="122"/>
      <c r="HLI90" s="122"/>
      <c r="HLJ90" s="122"/>
      <c r="HLK90" s="122"/>
      <c r="HLL90" s="122"/>
      <c r="HLM90" s="122"/>
      <c r="HLN90" s="122"/>
      <c r="HLO90" s="122"/>
      <c r="HLP90" s="122"/>
      <c r="HLQ90" s="122"/>
      <c r="HLR90" s="122"/>
      <c r="HLS90" s="122"/>
      <c r="HLT90" s="122"/>
      <c r="HLU90" s="122"/>
      <c r="HLV90" s="122"/>
      <c r="HLW90" s="122"/>
      <c r="HLX90" s="122"/>
      <c r="HLY90" s="122"/>
      <c r="HLZ90" s="122"/>
      <c r="HMA90" s="122"/>
      <c r="HMB90" s="122"/>
      <c r="HMC90" s="122"/>
      <c r="HMD90" s="122"/>
      <c r="HME90" s="122"/>
      <c r="HMF90" s="122"/>
      <c r="HMG90" s="122"/>
      <c r="HMH90" s="122"/>
      <c r="HMI90" s="122"/>
      <c r="HMJ90" s="122"/>
      <c r="HMK90" s="122"/>
      <c r="HML90" s="122"/>
      <c r="HMM90" s="122"/>
      <c r="HMN90" s="122"/>
      <c r="HMO90" s="122"/>
      <c r="HMP90" s="122"/>
      <c r="HMQ90" s="122"/>
      <c r="HMR90" s="122"/>
      <c r="HMS90" s="122"/>
      <c r="HMT90" s="122"/>
      <c r="HMU90" s="122"/>
      <c r="HMV90" s="122"/>
      <c r="HMW90" s="122"/>
      <c r="HMX90" s="122"/>
      <c r="HMY90" s="122"/>
      <c r="HMZ90" s="122"/>
      <c r="HNA90" s="122"/>
      <c r="HNB90" s="122"/>
      <c r="HNC90" s="122"/>
      <c r="HND90" s="122"/>
      <c r="HNE90" s="122"/>
      <c r="HNF90" s="122"/>
      <c r="HNG90" s="122"/>
      <c r="HNH90" s="122"/>
      <c r="HNI90" s="122"/>
      <c r="HNJ90" s="122"/>
      <c r="HNK90" s="122"/>
      <c r="HNL90" s="122"/>
      <c r="HNM90" s="122"/>
      <c r="HNN90" s="122"/>
      <c r="HNO90" s="122"/>
      <c r="HNP90" s="122"/>
      <c r="HNQ90" s="122"/>
      <c r="HNR90" s="122"/>
      <c r="HNS90" s="122"/>
      <c r="HNT90" s="122"/>
      <c r="HNU90" s="122"/>
      <c r="HNV90" s="122"/>
      <c r="HNW90" s="122"/>
      <c r="HNX90" s="122"/>
      <c r="HNY90" s="122"/>
      <c r="HNZ90" s="122"/>
      <c r="HOA90" s="122"/>
      <c r="HOB90" s="122"/>
      <c r="HOC90" s="122"/>
      <c r="HOD90" s="122"/>
      <c r="HOE90" s="122"/>
      <c r="HOF90" s="122"/>
      <c r="HOG90" s="122"/>
      <c r="HOH90" s="122"/>
      <c r="HOI90" s="122"/>
      <c r="HOJ90" s="122"/>
      <c r="HOK90" s="122"/>
      <c r="HOL90" s="122"/>
      <c r="HOM90" s="122"/>
      <c r="HON90" s="122"/>
      <c r="HOO90" s="122"/>
      <c r="HOP90" s="122"/>
      <c r="HOQ90" s="122"/>
      <c r="HOR90" s="122"/>
      <c r="HOS90" s="122"/>
      <c r="HOT90" s="122"/>
      <c r="HOU90" s="122"/>
      <c r="HOV90" s="122"/>
      <c r="HOW90" s="122"/>
      <c r="HOX90" s="122"/>
      <c r="HOY90" s="122"/>
      <c r="HOZ90" s="122"/>
      <c r="HPA90" s="122"/>
      <c r="HPB90" s="122"/>
      <c r="HPC90" s="122"/>
      <c r="HPD90" s="122"/>
      <c r="HPE90" s="122"/>
      <c r="HPF90" s="122"/>
      <c r="HPG90" s="122"/>
      <c r="HPH90" s="122"/>
      <c r="HPI90" s="122"/>
      <c r="HPJ90" s="122"/>
      <c r="HPK90" s="122"/>
      <c r="HPL90" s="122"/>
      <c r="HPM90" s="122"/>
      <c r="HPN90" s="122"/>
      <c r="HPO90" s="122"/>
      <c r="HPP90" s="122"/>
      <c r="HPQ90" s="122"/>
      <c r="HPR90" s="122"/>
      <c r="HPS90" s="122"/>
      <c r="HPT90" s="122"/>
      <c r="HPU90" s="122"/>
      <c r="HPV90" s="122"/>
      <c r="HPW90" s="122"/>
      <c r="HPX90" s="122"/>
      <c r="HPY90" s="122"/>
      <c r="HPZ90" s="122"/>
      <c r="HQA90" s="122"/>
      <c r="HQB90" s="122"/>
      <c r="HQC90" s="122"/>
      <c r="HQD90" s="122"/>
      <c r="HQE90" s="122"/>
      <c r="HQF90" s="122"/>
      <c r="HQG90" s="122"/>
      <c r="HQH90" s="122"/>
      <c r="HQI90" s="122"/>
      <c r="HQJ90" s="122"/>
      <c r="HQK90" s="122"/>
      <c r="HQL90" s="122"/>
      <c r="HQM90" s="122"/>
      <c r="HQN90" s="122"/>
      <c r="HQO90" s="122"/>
      <c r="HQP90" s="122"/>
      <c r="HQQ90" s="122"/>
      <c r="HQR90" s="122"/>
      <c r="HQS90" s="122"/>
      <c r="HQT90" s="122"/>
      <c r="HQU90" s="122"/>
      <c r="HQV90" s="122"/>
      <c r="HQW90" s="122"/>
      <c r="HQX90" s="122"/>
      <c r="HQY90" s="122"/>
      <c r="HQZ90" s="122"/>
      <c r="HRA90" s="122"/>
      <c r="HRB90" s="122"/>
      <c r="HRC90" s="122"/>
      <c r="HRD90" s="122"/>
      <c r="HRE90" s="122"/>
      <c r="HRF90" s="122"/>
      <c r="HRG90" s="122"/>
      <c r="HRH90" s="122"/>
      <c r="HRI90" s="122"/>
      <c r="HRJ90" s="122"/>
      <c r="HRK90" s="122"/>
      <c r="HRL90" s="122"/>
      <c r="HRM90" s="122"/>
      <c r="HRN90" s="122"/>
      <c r="HRO90" s="122"/>
      <c r="HRP90" s="122"/>
      <c r="HRQ90" s="122"/>
      <c r="HRR90" s="122"/>
      <c r="HRS90" s="122"/>
      <c r="HRT90" s="122"/>
      <c r="HRU90" s="122"/>
      <c r="HRV90" s="122"/>
      <c r="HRW90" s="122"/>
      <c r="HRX90" s="122"/>
      <c r="HRY90" s="122"/>
      <c r="HRZ90" s="122"/>
      <c r="HSA90" s="122"/>
      <c r="HSB90" s="122"/>
      <c r="HSC90" s="122"/>
      <c r="HSD90" s="122"/>
      <c r="HSE90" s="122"/>
      <c r="HSF90" s="122"/>
      <c r="HSG90" s="122"/>
      <c r="HSH90" s="122"/>
      <c r="HSI90" s="122"/>
      <c r="HSJ90" s="122"/>
      <c r="HSK90" s="122"/>
      <c r="HSL90" s="122"/>
      <c r="HSM90" s="122"/>
      <c r="HSN90" s="122"/>
      <c r="HSO90" s="122"/>
      <c r="HSP90" s="122"/>
      <c r="HSQ90" s="122"/>
      <c r="HSR90" s="122"/>
      <c r="HSS90" s="122"/>
      <c r="HST90" s="122"/>
      <c r="HSU90" s="122"/>
      <c r="HSV90" s="122"/>
      <c r="HSW90" s="122"/>
      <c r="HSX90" s="122"/>
      <c r="HSY90" s="122"/>
      <c r="HSZ90" s="122"/>
      <c r="HTA90" s="122"/>
      <c r="HTB90" s="122"/>
      <c r="HTC90" s="122"/>
      <c r="HTD90" s="122"/>
      <c r="HTE90" s="122"/>
      <c r="HTF90" s="122"/>
      <c r="HTG90" s="122"/>
      <c r="HTH90" s="122"/>
      <c r="HTI90" s="122"/>
      <c r="HTJ90" s="122"/>
      <c r="HTK90" s="122"/>
      <c r="HTL90" s="122"/>
      <c r="HTM90" s="122"/>
      <c r="HTN90" s="122"/>
      <c r="HTO90" s="122"/>
      <c r="HTP90" s="122"/>
      <c r="HTQ90" s="122"/>
      <c r="HTR90" s="122"/>
      <c r="HTS90" s="122"/>
      <c r="HTT90" s="122"/>
      <c r="HTU90" s="122"/>
      <c r="HTV90" s="122"/>
      <c r="HTW90" s="122"/>
      <c r="HTX90" s="122"/>
      <c r="HTY90" s="122"/>
      <c r="HTZ90" s="122"/>
      <c r="HUA90" s="122"/>
      <c r="HUB90" s="122"/>
      <c r="HUC90" s="122"/>
      <c r="HUD90" s="122"/>
      <c r="HUE90" s="122"/>
      <c r="HUF90" s="122"/>
      <c r="HUG90" s="122"/>
      <c r="HUH90" s="122"/>
      <c r="HUI90" s="122"/>
      <c r="HUJ90" s="122"/>
      <c r="HUK90" s="122"/>
      <c r="HUL90" s="122"/>
      <c r="HUM90" s="122"/>
      <c r="HUN90" s="122"/>
      <c r="HUO90" s="122"/>
      <c r="HUP90" s="122"/>
      <c r="HUQ90" s="122"/>
      <c r="HUR90" s="122"/>
      <c r="HUS90" s="122"/>
      <c r="HUT90" s="122"/>
      <c r="HUU90" s="122"/>
      <c r="HUV90" s="122"/>
      <c r="HUW90" s="122"/>
      <c r="HUX90" s="122"/>
      <c r="HUY90" s="122"/>
      <c r="HUZ90" s="122"/>
      <c r="HVA90" s="122"/>
      <c r="HVB90" s="122"/>
      <c r="HVC90" s="122"/>
      <c r="HVD90" s="122"/>
      <c r="HVE90" s="122"/>
      <c r="HVF90" s="122"/>
      <c r="HVG90" s="122"/>
      <c r="HVH90" s="122"/>
      <c r="HVI90" s="122"/>
      <c r="HVJ90" s="122"/>
      <c r="HVK90" s="122"/>
      <c r="HVL90" s="122"/>
      <c r="HVM90" s="122"/>
      <c r="HVN90" s="122"/>
      <c r="HVO90" s="122"/>
      <c r="HVP90" s="122"/>
      <c r="HVQ90" s="122"/>
      <c r="HVR90" s="122"/>
      <c r="HVS90" s="122"/>
      <c r="HVT90" s="122"/>
      <c r="HVU90" s="122"/>
      <c r="HVV90" s="122"/>
      <c r="HVW90" s="122"/>
      <c r="HVX90" s="122"/>
      <c r="HVY90" s="122"/>
      <c r="HVZ90" s="122"/>
      <c r="HWA90" s="122"/>
      <c r="HWB90" s="122"/>
      <c r="HWC90" s="122"/>
      <c r="HWD90" s="122"/>
      <c r="HWE90" s="122"/>
      <c r="HWF90" s="122"/>
      <c r="HWG90" s="122"/>
      <c r="HWH90" s="122"/>
      <c r="HWI90" s="122"/>
      <c r="HWJ90" s="122"/>
      <c r="HWK90" s="122"/>
      <c r="HWL90" s="122"/>
      <c r="HWM90" s="122"/>
      <c r="HWN90" s="122"/>
      <c r="HWO90" s="122"/>
      <c r="HWP90" s="122"/>
      <c r="HWQ90" s="122"/>
      <c r="HWR90" s="122"/>
      <c r="HWS90" s="122"/>
      <c r="HWT90" s="122"/>
      <c r="HWU90" s="122"/>
      <c r="HWV90" s="122"/>
      <c r="HWW90" s="122"/>
      <c r="HWX90" s="122"/>
      <c r="HWY90" s="122"/>
      <c r="HWZ90" s="122"/>
      <c r="HXA90" s="122"/>
      <c r="HXB90" s="122"/>
      <c r="HXC90" s="122"/>
      <c r="HXD90" s="122"/>
      <c r="HXE90" s="122"/>
      <c r="HXF90" s="122"/>
      <c r="HXG90" s="122"/>
      <c r="HXH90" s="122"/>
      <c r="HXI90" s="122"/>
      <c r="HXJ90" s="122"/>
      <c r="HXK90" s="122"/>
      <c r="HXL90" s="122"/>
      <c r="HXM90" s="122"/>
      <c r="HXN90" s="122"/>
      <c r="HXO90" s="122"/>
      <c r="HXP90" s="122"/>
      <c r="HXQ90" s="122"/>
      <c r="HXR90" s="122"/>
      <c r="HXS90" s="122"/>
      <c r="HXT90" s="122"/>
      <c r="HXU90" s="122"/>
      <c r="HXV90" s="122"/>
      <c r="HXW90" s="122"/>
      <c r="HXX90" s="122"/>
      <c r="HXY90" s="122"/>
      <c r="HXZ90" s="122"/>
      <c r="HYA90" s="122"/>
      <c r="HYB90" s="122"/>
      <c r="HYC90" s="122"/>
      <c r="HYD90" s="122"/>
      <c r="HYE90" s="122"/>
      <c r="HYF90" s="122"/>
      <c r="HYG90" s="122"/>
      <c r="HYH90" s="122"/>
      <c r="HYI90" s="122"/>
      <c r="HYJ90" s="122"/>
      <c r="HYK90" s="122"/>
      <c r="HYL90" s="122"/>
      <c r="HYM90" s="122"/>
      <c r="HYN90" s="122"/>
      <c r="HYO90" s="122"/>
      <c r="HYP90" s="122"/>
      <c r="HYQ90" s="122"/>
      <c r="HYR90" s="122"/>
      <c r="HYS90" s="122"/>
      <c r="HYT90" s="122"/>
      <c r="HYU90" s="122"/>
      <c r="HYV90" s="122"/>
      <c r="HYW90" s="122"/>
      <c r="HYX90" s="122"/>
      <c r="HYY90" s="122"/>
      <c r="HYZ90" s="122"/>
      <c r="HZA90" s="122"/>
      <c r="HZB90" s="122"/>
      <c r="HZC90" s="122"/>
      <c r="HZD90" s="122"/>
      <c r="HZE90" s="122"/>
      <c r="HZF90" s="122"/>
      <c r="HZG90" s="122"/>
      <c r="HZH90" s="122"/>
      <c r="HZI90" s="122"/>
      <c r="HZJ90" s="122"/>
      <c r="HZK90" s="122"/>
      <c r="HZL90" s="122"/>
      <c r="HZM90" s="122"/>
      <c r="HZN90" s="122"/>
      <c r="HZO90" s="122"/>
      <c r="HZP90" s="122"/>
      <c r="HZQ90" s="122"/>
      <c r="HZR90" s="122"/>
      <c r="HZS90" s="122"/>
      <c r="HZT90" s="122"/>
      <c r="HZU90" s="122"/>
      <c r="HZV90" s="122"/>
      <c r="HZW90" s="122"/>
      <c r="HZX90" s="122"/>
      <c r="HZY90" s="122"/>
      <c r="HZZ90" s="122"/>
      <c r="IAA90" s="122"/>
      <c r="IAB90" s="122"/>
      <c r="IAC90" s="122"/>
      <c r="IAD90" s="122"/>
      <c r="IAE90" s="122"/>
      <c r="IAF90" s="122"/>
      <c r="IAG90" s="122"/>
      <c r="IAH90" s="122"/>
      <c r="IAI90" s="122"/>
      <c r="IAJ90" s="122"/>
      <c r="IAK90" s="122"/>
      <c r="IAL90" s="122"/>
      <c r="IAM90" s="122"/>
      <c r="IAN90" s="122"/>
      <c r="IAO90" s="122"/>
      <c r="IAP90" s="122"/>
      <c r="IAQ90" s="122"/>
      <c r="IAR90" s="122"/>
      <c r="IAS90" s="122"/>
      <c r="IAT90" s="122"/>
      <c r="IAU90" s="122"/>
      <c r="IAV90" s="122"/>
      <c r="IAW90" s="122"/>
      <c r="IAX90" s="122"/>
      <c r="IAY90" s="122"/>
      <c r="IAZ90" s="122"/>
      <c r="IBA90" s="122"/>
      <c r="IBB90" s="122"/>
      <c r="IBC90" s="122"/>
      <c r="IBD90" s="122"/>
      <c r="IBE90" s="122"/>
      <c r="IBF90" s="122"/>
      <c r="IBG90" s="122"/>
      <c r="IBH90" s="122"/>
      <c r="IBI90" s="122"/>
      <c r="IBJ90" s="122"/>
      <c r="IBK90" s="122"/>
      <c r="IBL90" s="122"/>
      <c r="IBM90" s="122"/>
      <c r="IBN90" s="122"/>
      <c r="IBO90" s="122"/>
      <c r="IBP90" s="122"/>
      <c r="IBQ90" s="122"/>
      <c r="IBR90" s="122"/>
      <c r="IBS90" s="122"/>
      <c r="IBT90" s="122"/>
      <c r="IBU90" s="122"/>
      <c r="IBV90" s="122"/>
      <c r="IBW90" s="122"/>
      <c r="IBX90" s="122"/>
      <c r="IBY90" s="122"/>
      <c r="IBZ90" s="122"/>
      <c r="ICA90" s="122"/>
      <c r="ICB90" s="122"/>
      <c r="ICC90" s="122"/>
      <c r="ICD90" s="122"/>
      <c r="ICE90" s="122"/>
      <c r="ICF90" s="122"/>
      <c r="ICG90" s="122"/>
      <c r="ICH90" s="122"/>
      <c r="ICI90" s="122"/>
      <c r="ICJ90" s="122"/>
      <c r="ICK90" s="122"/>
      <c r="ICL90" s="122"/>
      <c r="ICM90" s="122"/>
      <c r="ICN90" s="122"/>
      <c r="ICO90" s="122"/>
      <c r="ICP90" s="122"/>
      <c r="ICQ90" s="122"/>
      <c r="ICR90" s="122"/>
      <c r="ICS90" s="122"/>
      <c r="ICT90" s="122"/>
      <c r="ICU90" s="122"/>
      <c r="ICV90" s="122"/>
      <c r="ICW90" s="122"/>
      <c r="ICX90" s="122"/>
      <c r="ICY90" s="122"/>
      <c r="ICZ90" s="122"/>
      <c r="IDA90" s="122"/>
      <c r="IDB90" s="122"/>
      <c r="IDC90" s="122"/>
      <c r="IDD90" s="122"/>
      <c r="IDE90" s="122"/>
      <c r="IDF90" s="122"/>
      <c r="IDG90" s="122"/>
      <c r="IDH90" s="122"/>
      <c r="IDI90" s="122"/>
      <c r="IDJ90" s="122"/>
      <c r="IDK90" s="122"/>
      <c r="IDL90" s="122"/>
      <c r="IDM90" s="122"/>
      <c r="IDN90" s="122"/>
      <c r="IDO90" s="122"/>
      <c r="IDP90" s="122"/>
      <c r="IDQ90" s="122"/>
      <c r="IDR90" s="122"/>
      <c r="IDS90" s="122"/>
      <c r="IDT90" s="122"/>
      <c r="IDU90" s="122"/>
      <c r="IDV90" s="122"/>
      <c r="IDW90" s="122"/>
      <c r="IDX90" s="122"/>
      <c r="IDY90" s="122"/>
      <c r="IDZ90" s="122"/>
      <c r="IEA90" s="122"/>
      <c r="IEB90" s="122"/>
      <c r="IEC90" s="122"/>
      <c r="IED90" s="122"/>
      <c r="IEE90" s="122"/>
      <c r="IEF90" s="122"/>
      <c r="IEG90" s="122"/>
      <c r="IEH90" s="122"/>
      <c r="IEI90" s="122"/>
      <c r="IEJ90" s="122"/>
      <c r="IEK90" s="122"/>
      <c r="IEL90" s="122"/>
      <c r="IEM90" s="122"/>
      <c r="IEN90" s="122"/>
      <c r="IEO90" s="122"/>
      <c r="IEP90" s="122"/>
      <c r="IEQ90" s="122"/>
      <c r="IER90" s="122"/>
      <c r="IES90" s="122"/>
      <c r="IET90" s="122"/>
      <c r="IEU90" s="122"/>
      <c r="IEV90" s="122"/>
      <c r="IEW90" s="122"/>
      <c r="IEX90" s="122"/>
      <c r="IEY90" s="122"/>
      <c r="IEZ90" s="122"/>
      <c r="IFA90" s="122"/>
      <c r="IFB90" s="122"/>
      <c r="IFC90" s="122"/>
      <c r="IFD90" s="122"/>
      <c r="IFE90" s="122"/>
      <c r="IFF90" s="122"/>
      <c r="IFG90" s="122"/>
      <c r="IFH90" s="122"/>
      <c r="IFI90" s="122"/>
      <c r="IFJ90" s="122"/>
      <c r="IFK90" s="122"/>
      <c r="IFL90" s="122"/>
      <c r="IFM90" s="122"/>
      <c r="IFN90" s="122"/>
      <c r="IFO90" s="122"/>
      <c r="IFP90" s="122"/>
      <c r="IFQ90" s="122"/>
      <c r="IFR90" s="122"/>
      <c r="IFS90" s="122"/>
      <c r="IFT90" s="122"/>
      <c r="IFU90" s="122"/>
      <c r="IFV90" s="122"/>
      <c r="IFW90" s="122"/>
      <c r="IFX90" s="122"/>
      <c r="IFY90" s="122"/>
      <c r="IFZ90" s="122"/>
      <c r="IGA90" s="122"/>
      <c r="IGB90" s="122"/>
      <c r="IGC90" s="122"/>
      <c r="IGD90" s="122"/>
      <c r="IGE90" s="122"/>
      <c r="IGF90" s="122"/>
      <c r="IGG90" s="122"/>
      <c r="IGH90" s="122"/>
      <c r="IGI90" s="122"/>
      <c r="IGJ90" s="122"/>
      <c r="IGK90" s="122"/>
      <c r="IGL90" s="122"/>
      <c r="IGM90" s="122"/>
      <c r="IGN90" s="122"/>
      <c r="IGO90" s="122"/>
      <c r="IGP90" s="122"/>
      <c r="IGQ90" s="122"/>
      <c r="IGR90" s="122"/>
      <c r="IGS90" s="122"/>
      <c r="IGT90" s="122"/>
      <c r="IGU90" s="122"/>
      <c r="IGV90" s="122"/>
      <c r="IGW90" s="122"/>
      <c r="IGX90" s="122"/>
      <c r="IGY90" s="122"/>
      <c r="IGZ90" s="122"/>
      <c r="IHA90" s="122"/>
      <c r="IHB90" s="122"/>
      <c r="IHC90" s="122"/>
      <c r="IHD90" s="122"/>
      <c r="IHE90" s="122"/>
      <c r="IHF90" s="122"/>
      <c r="IHG90" s="122"/>
      <c r="IHH90" s="122"/>
      <c r="IHI90" s="122"/>
      <c r="IHJ90" s="122"/>
      <c r="IHK90" s="122"/>
      <c r="IHL90" s="122"/>
      <c r="IHM90" s="122"/>
      <c r="IHN90" s="122"/>
      <c r="IHO90" s="122"/>
      <c r="IHP90" s="122"/>
      <c r="IHQ90" s="122"/>
      <c r="IHR90" s="122"/>
      <c r="IHS90" s="122"/>
      <c r="IHT90" s="122"/>
      <c r="IHU90" s="122"/>
      <c r="IHV90" s="122"/>
      <c r="IHW90" s="122"/>
      <c r="IHX90" s="122"/>
      <c r="IHY90" s="122"/>
      <c r="IHZ90" s="122"/>
      <c r="IIA90" s="122"/>
      <c r="IIB90" s="122"/>
      <c r="IIC90" s="122"/>
      <c r="IID90" s="122"/>
      <c r="IIE90" s="122"/>
      <c r="IIF90" s="122"/>
      <c r="IIG90" s="122"/>
      <c r="IIH90" s="122"/>
      <c r="III90" s="122"/>
      <c r="IIJ90" s="122"/>
      <c r="IIK90" s="122"/>
      <c r="IIL90" s="122"/>
      <c r="IIM90" s="122"/>
      <c r="IIN90" s="122"/>
      <c r="IIO90" s="122"/>
      <c r="IIP90" s="122"/>
      <c r="IIQ90" s="122"/>
      <c r="IIR90" s="122"/>
      <c r="IIS90" s="122"/>
      <c r="IIT90" s="122"/>
      <c r="IIU90" s="122"/>
      <c r="IIV90" s="122"/>
      <c r="IIW90" s="122"/>
      <c r="IIX90" s="122"/>
      <c r="IIY90" s="122"/>
      <c r="IIZ90" s="122"/>
      <c r="IJA90" s="122"/>
      <c r="IJB90" s="122"/>
      <c r="IJC90" s="122"/>
      <c r="IJD90" s="122"/>
      <c r="IJE90" s="122"/>
      <c r="IJF90" s="122"/>
      <c r="IJG90" s="122"/>
      <c r="IJH90" s="122"/>
      <c r="IJI90" s="122"/>
      <c r="IJJ90" s="122"/>
      <c r="IJK90" s="122"/>
      <c r="IJL90" s="122"/>
      <c r="IJM90" s="122"/>
      <c r="IJN90" s="122"/>
      <c r="IJO90" s="122"/>
      <c r="IJP90" s="122"/>
      <c r="IJQ90" s="122"/>
      <c r="IJR90" s="122"/>
      <c r="IJS90" s="122"/>
      <c r="IJT90" s="122"/>
      <c r="IJU90" s="122"/>
      <c r="IJV90" s="122"/>
      <c r="IJW90" s="122"/>
      <c r="IJX90" s="122"/>
      <c r="IJY90" s="122"/>
      <c r="IJZ90" s="122"/>
      <c r="IKA90" s="122"/>
      <c r="IKB90" s="122"/>
      <c r="IKC90" s="122"/>
      <c r="IKD90" s="122"/>
      <c r="IKE90" s="122"/>
      <c r="IKF90" s="122"/>
      <c r="IKG90" s="122"/>
      <c r="IKH90" s="122"/>
      <c r="IKI90" s="122"/>
      <c r="IKJ90" s="122"/>
      <c r="IKK90" s="122"/>
      <c r="IKL90" s="122"/>
      <c r="IKM90" s="122"/>
      <c r="IKN90" s="122"/>
      <c r="IKO90" s="122"/>
      <c r="IKP90" s="122"/>
      <c r="IKQ90" s="122"/>
      <c r="IKR90" s="122"/>
      <c r="IKS90" s="122"/>
      <c r="IKT90" s="122"/>
      <c r="IKU90" s="122"/>
      <c r="IKV90" s="122"/>
      <c r="IKW90" s="122"/>
      <c r="IKX90" s="122"/>
      <c r="IKY90" s="122"/>
      <c r="IKZ90" s="122"/>
      <c r="ILA90" s="122"/>
      <c r="ILB90" s="122"/>
      <c r="ILC90" s="122"/>
      <c r="ILD90" s="122"/>
      <c r="ILE90" s="122"/>
      <c r="ILF90" s="122"/>
      <c r="ILG90" s="122"/>
      <c r="ILH90" s="122"/>
      <c r="ILI90" s="122"/>
      <c r="ILJ90" s="122"/>
      <c r="ILK90" s="122"/>
      <c r="ILL90" s="122"/>
      <c r="ILM90" s="122"/>
      <c r="ILN90" s="122"/>
      <c r="ILO90" s="122"/>
      <c r="ILP90" s="122"/>
      <c r="ILQ90" s="122"/>
      <c r="ILR90" s="122"/>
      <c r="ILS90" s="122"/>
      <c r="ILT90" s="122"/>
      <c r="ILU90" s="122"/>
      <c r="ILV90" s="122"/>
      <c r="ILW90" s="122"/>
      <c r="ILX90" s="122"/>
      <c r="ILY90" s="122"/>
      <c r="ILZ90" s="122"/>
      <c r="IMA90" s="122"/>
      <c r="IMB90" s="122"/>
      <c r="IMC90" s="122"/>
      <c r="IMD90" s="122"/>
      <c r="IME90" s="122"/>
      <c r="IMF90" s="122"/>
      <c r="IMG90" s="122"/>
      <c r="IMH90" s="122"/>
      <c r="IMI90" s="122"/>
      <c r="IMJ90" s="122"/>
      <c r="IMK90" s="122"/>
      <c r="IML90" s="122"/>
      <c r="IMM90" s="122"/>
      <c r="IMN90" s="122"/>
      <c r="IMO90" s="122"/>
      <c r="IMP90" s="122"/>
      <c r="IMQ90" s="122"/>
      <c r="IMR90" s="122"/>
      <c r="IMS90" s="122"/>
      <c r="IMT90" s="122"/>
      <c r="IMU90" s="122"/>
      <c r="IMV90" s="122"/>
      <c r="IMW90" s="122"/>
      <c r="IMX90" s="122"/>
      <c r="IMY90" s="122"/>
      <c r="IMZ90" s="122"/>
      <c r="INA90" s="122"/>
      <c r="INB90" s="122"/>
      <c r="INC90" s="122"/>
      <c r="IND90" s="122"/>
      <c r="INE90" s="122"/>
      <c r="INF90" s="122"/>
      <c r="ING90" s="122"/>
      <c r="INH90" s="122"/>
      <c r="INI90" s="122"/>
      <c r="INJ90" s="122"/>
      <c r="INK90" s="122"/>
      <c r="INL90" s="122"/>
      <c r="INM90" s="122"/>
      <c r="INN90" s="122"/>
      <c r="INO90" s="122"/>
      <c r="INP90" s="122"/>
      <c r="INQ90" s="122"/>
      <c r="INR90" s="122"/>
      <c r="INS90" s="122"/>
      <c r="INT90" s="122"/>
      <c r="INU90" s="122"/>
      <c r="INV90" s="122"/>
      <c r="INW90" s="122"/>
      <c r="INX90" s="122"/>
      <c r="INY90" s="122"/>
      <c r="INZ90" s="122"/>
      <c r="IOA90" s="122"/>
      <c r="IOB90" s="122"/>
      <c r="IOC90" s="122"/>
      <c r="IOD90" s="122"/>
      <c r="IOE90" s="122"/>
      <c r="IOF90" s="122"/>
      <c r="IOG90" s="122"/>
      <c r="IOH90" s="122"/>
      <c r="IOI90" s="122"/>
      <c r="IOJ90" s="122"/>
      <c r="IOK90" s="122"/>
      <c r="IOL90" s="122"/>
      <c r="IOM90" s="122"/>
      <c r="ION90" s="122"/>
      <c r="IOO90" s="122"/>
      <c r="IOP90" s="122"/>
      <c r="IOQ90" s="122"/>
      <c r="IOR90" s="122"/>
      <c r="IOS90" s="122"/>
      <c r="IOT90" s="122"/>
      <c r="IOU90" s="122"/>
      <c r="IOV90" s="122"/>
      <c r="IOW90" s="122"/>
      <c r="IOX90" s="122"/>
      <c r="IOY90" s="122"/>
      <c r="IOZ90" s="122"/>
      <c r="IPA90" s="122"/>
      <c r="IPB90" s="122"/>
      <c r="IPC90" s="122"/>
      <c r="IPD90" s="122"/>
      <c r="IPE90" s="122"/>
      <c r="IPF90" s="122"/>
      <c r="IPG90" s="122"/>
      <c r="IPH90" s="122"/>
      <c r="IPI90" s="122"/>
      <c r="IPJ90" s="122"/>
      <c r="IPK90" s="122"/>
      <c r="IPL90" s="122"/>
      <c r="IPM90" s="122"/>
      <c r="IPN90" s="122"/>
      <c r="IPO90" s="122"/>
      <c r="IPP90" s="122"/>
      <c r="IPQ90" s="122"/>
      <c r="IPR90" s="122"/>
      <c r="IPS90" s="122"/>
      <c r="IPT90" s="122"/>
      <c r="IPU90" s="122"/>
      <c r="IPV90" s="122"/>
      <c r="IPW90" s="122"/>
      <c r="IPX90" s="122"/>
      <c r="IPY90" s="122"/>
      <c r="IPZ90" s="122"/>
      <c r="IQA90" s="122"/>
      <c r="IQB90" s="122"/>
      <c r="IQC90" s="122"/>
      <c r="IQD90" s="122"/>
      <c r="IQE90" s="122"/>
      <c r="IQF90" s="122"/>
      <c r="IQG90" s="122"/>
      <c r="IQH90" s="122"/>
      <c r="IQI90" s="122"/>
      <c r="IQJ90" s="122"/>
      <c r="IQK90" s="122"/>
      <c r="IQL90" s="122"/>
      <c r="IQM90" s="122"/>
      <c r="IQN90" s="122"/>
      <c r="IQO90" s="122"/>
      <c r="IQP90" s="122"/>
      <c r="IQQ90" s="122"/>
      <c r="IQR90" s="122"/>
      <c r="IQS90" s="122"/>
      <c r="IQT90" s="122"/>
      <c r="IQU90" s="122"/>
      <c r="IQV90" s="122"/>
      <c r="IQW90" s="122"/>
      <c r="IQX90" s="122"/>
      <c r="IQY90" s="122"/>
      <c r="IQZ90" s="122"/>
      <c r="IRA90" s="122"/>
      <c r="IRB90" s="122"/>
      <c r="IRC90" s="122"/>
      <c r="IRD90" s="122"/>
      <c r="IRE90" s="122"/>
      <c r="IRF90" s="122"/>
      <c r="IRG90" s="122"/>
      <c r="IRH90" s="122"/>
      <c r="IRI90" s="122"/>
      <c r="IRJ90" s="122"/>
      <c r="IRK90" s="122"/>
      <c r="IRL90" s="122"/>
      <c r="IRM90" s="122"/>
      <c r="IRN90" s="122"/>
      <c r="IRO90" s="122"/>
      <c r="IRP90" s="122"/>
      <c r="IRQ90" s="122"/>
      <c r="IRR90" s="122"/>
      <c r="IRS90" s="122"/>
      <c r="IRT90" s="122"/>
      <c r="IRU90" s="122"/>
      <c r="IRV90" s="122"/>
      <c r="IRW90" s="122"/>
      <c r="IRX90" s="122"/>
      <c r="IRY90" s="122"/>
      <c r="IRZ90" s="122"/>
      <c r="ISA90" s="122"/>
      <c r="ISB90" s="122"/>
      <c r="ISC90" s="122"/>
      <c r="ISD90" s="122"/>
      <c r="ISE90" s="122"/>
      <c r="ISF90" s="122"/>
      <c r="ISG90" s="122"/>
      <c r="ISH90" s="122"/>
      <c r="ISI90" s="122"/>
      <c r="ISJ90" s="122"/>
      <c r="ISK90" s="122"/>
      <c r="ISL90" s="122"/>
      <c r="ISM90" s="122"/>
      <c r="ISN90" s="122"/>
      <c r="ISO90" s="122"/>
      <c r="ISP90" s="122"/>
      <c r="ISQ90" s="122"/>
      <c r="ISR90" s="122"/>
      <c r="ISS90" s="122"/>
      <c r="IST90" s="122"/>
      <c r="ISU90" s="122"/>
      <c r="ISV90" s="122"/>
      <c r="ISW90" s="122"/>
      <c r="ISX90" s="122"/>
      <c r="ISY90" s="122"/>
      <c r="ISZ90" s="122"/>
      <c r="ITA90" s="122"/>
      <c r="ITB90" s="122"/>
      <c r="ITC90" s="122"/>
      <c r="ITD90" s="122"/>
      <c r="ITE90" s="122"/>
      <c r="ITF90" s="122"/>
      <c r="ITG90" s="122"/>
      <c r="ITH90" s="122"/>
      <c r="ITI90" s="122"/>
      <c r="ITJ90" s="122"/>
      <c r="ITK90" s="122"/>
      <c r="ITL90" s="122"/>
      <c r="ITM90" s="122"/>
      <c r="ITN90" s="122"/>
      <c r="ITO90" s="122"/>
      <c r="ITP90" s="122"/>
      <c r="ITQ90" s="122"/>
      <c r="ITR90" s="122"/>
      <c r="ITS90" s="122"/>
      <c r="ITT90" s="122"/>
      <c r="ITU90" s="122"/>
      <c r="ITV90" s="122"/>
      <c r="ITW90" s="122"/>
      <c r="ITX90" s="122"/>
      <c r="ITY90" s="122"/>
      <c r="ITZ90" s="122"/>
      <c r="IUA90" s="122"/>
      <c r="IUB90" s="122"/>
      <c r="IUC90" s="122"/>
      <c r="IUD90" s="122"/>
      <c r="IUE90" s="122"/>
      <c r="IUF90" s="122"/>
      <c r="IUG90" s="122"/>
      <c r="IUH90" s="122"/>
      <c r="IUI90" s="122"/>
      <c r="IUJ90" s="122"/>
      <c r="IUK90" s="122"/>
      <c r="IUL90" s="122"/>
      <c r="IUM90" s="122"/>
      <c r="IUN90" s="122"/>
      <c r="IUO90" s="122"/>
      <c r="IUP90" s="122"/>
      <c r="IUQ90" s="122"/>
      <c r="IUR90" s="122"/>
      <c r="IUS90" s="122"/>
      <c r="IUT90" s="122"/>
      <c r="IUU90" s="122"/>
      <c r="IUV90" s="122"/>
      <c r="IUW90" s="122"/>
      <c r="IUX90" s="122"/>
      <c r="IUY90" s="122"/>
      <c r="IUZ90" s="122"/>
      <c r="IVA90" s="122"/>
      <c r="IVB90" s="122"/>
      <c r="IVC90" s="122"/>
      <c r="IVD90" s="122"/>
      <c r="IVE90" s="122"/>
      <c r="IVF90" s="122"/>
      <c r="IVG90" s="122"/>
      <c r="IVH90" s="122"/>
      <c r="IVI90" s="122"/>
      <c r="IVJ90" s="122"/>
      <c r="IVK90" s="122"/>
      <c r="IVL90" s="122"/>
      <c r="IVM90" s="122"/>
      <c r="IVN90" s="122"/>
      <c r="IVO90" s="122"/>
      <c r="IVP90" s="122"/>
      <c r="IVQ90" s="122"/>
      <c r="IVR90" s="122"/>
      <c r="IVS90" s="122"/>
      <c r="IVT90" s="122"/>
      <c r="IVU90" s="122"/>
      <c r="IVV90" s="122"/>
      <c r="IVW90" s="122"/>
      <c r="IVX90" s="122"/>
      <c r="IVY90" s="122"/>
      <c r="IVZ90" s="122"/>
      <c r="IWA90" s="122"/>
      <c r="IWB90" s="122"/>
      <c r="IWC90" s="122"/>
      <c r="IWD90" s="122"/>
      <c r="IWE90" s="122"/>
      <c r="IWF90" s="122"/>
      <c r="IWG90" s="122"/>
      <c r="IWH90" s="122"/>
      <c r="IWI90" s="122"/>
      <c r="IWJ90" s="122"/>
      <c r="IWK90" s="122"/>
      <c r="IWL90" s="122"/>
      <c r="IWM90" s="122"/>
      <c r="IWN90" s="122"/>
      <c r="IWO90" s="122"/>
      <c r="IWP90" s="122"/>
      <c r="IWQ90" s="122"/>
      <c r="IWR90" s="122"/>
      <c r="IWS90" s="122"/>
      <c r="IWT90" s="122"/>
      <c r="IWU90" s="122"/>
      <c r="IWV90" s="122"/>
      <c r="IWW90" s="122"/>
      <c r="IWX90" s="122"/>
      <c r="IWY90" s="122"/>
      <c r="IWZ90" s="122"/>
      <c r="IXA90" s="122"/>
      <c r="IXB90" s="122"/>
      <c r="IXC90" s="122"/>
      <c r="IXD90" s="122"/>
      <c r="IXE90" s="122"/>
      <c r="IXF90" s="122"/>
      <c r="IXG90" s="122"/>
      <c r="IXH90" s="122"/>
      <c r="IXI90" s="122"/>
      <c r="IXJ90" s="122"/>
      <c r="IXK90" s="122"/>
      <c r="IXL90" s="122"/>
      <c r="IXM90" s="122"/>
      <c r="IXN90" s="122"/>
      <c r="IXO90" s="122"/>
      <c r="IXP90" s="122"/>
      <c r="IXQ90" s="122"/>
      <c r="IXR90" s="122"/>
      <c r="IXS90" s="122"/>
      <c r="IXT90" s="122"/>
      <c r="IXU90" s="122"/>
      <c r="IXV90" s="122"/>
      <c r="IXW90" s="122"/>
      <c r="IXX90" s="122"/>
      <c r="IXY90" s="122"/>
      <c r="IXZ90" s="122"/>
      <c r="IYA90" s="122"/>
      <c r="IYB90" s="122"/>
      <c r="IYC90" s="122"/>
      <c r="IYD90" s="122"/>
      <c r="IYE90" s="122"/>
      <c r="IYF90" s="122"/>
      <c r="IYG90" s="122"/>
      <c r="IYH90" s="122"/>
      <c r="IYI90" s="122"/>
      <c r="IYJ90" s="122"/>
      <c r="IYK90" s="122"/>
      <c r="IYL90" s="122"/>
      <c r="IYM90" s="122"/>
      <c r="IYN90" s="122"/>
      <c r="IYO90" s="122"/>
      <c r="IYP90" s="122"/>
      <c r="IYQ90" s="122"/>
      <c r="IYR90" s="122"/>
      <c r="IYS90" s="122"/>
      <c r="IYT90" s="122"/>
      <c r="IYU90" s="122"/>
      <c r="IYV90" s="122"/>
      <c r="IYW90" s="122"/>
      <c r="IYX90" s="122"/>
      <c r="IYY90" s="122"/>
      <c r="IYZ90" s="122"/>
      <c r="IZA90" s="122"/>
      <c r="IZB90" s="122"/>
      <c r="IZC90" s="122"/>
      <c r="IZD90" s="122"/>
      <c r="IZE90" s="122"/>
      <c r="IZF90" s="122"/>
      <c r="IZG90" s="122"/>
      <c r="IZH90" s="122"/>
      <c r="IZI90" s="122"/>
      <c r="IZJ90" s="122"/>
      <c r="IZK90" s="122"/>
      <c r="IZL90" s="122"/>
      <c r="IZM90" s="122"/>
      <c r="IZN90" s="122"/>
      <c r="IZO90" s="122"/>
      <c r="IZP90" s="122"/>
      <c r="IZQ90" s="122"/>
      <c r="IZR90" s="122"/>
      <c r="IZS90" s="122"/>
      <c r="IZT90" s="122"/>
      <c r="IZU90" s="122"/>
      <c r="IZV90" s="122"/>
      <c r="IZW90" s="122"/>
      <c r="IZX90" s="122"/>
      <c r="IZY90" s="122"/>
      <c r="IZZ90" s="122"/>
      <c r="JAA90" s="122"/>
      <c r="JAB90" s="122"/>
      <c r="JAC90" s="122"/>
      <c r="JAD90" s="122"/>
      <c r="JAE90" s="122"/>
      <c r="JAF90" s="122"/>
      <c r="JAG90" s="122"/>
      <c r="JAH90" s="122"/>
      <c r="JAI90" s="122"/>
      <c r="JAJ90" s="122"/>
      <c r="JAK90" s="122"/>
      <c r="JAL90" s="122"/>
      <c r="JAM90" s="122"/>
      <c r="JAN90" s="122"/>
      <c r="JAO90" s="122"/>
      <c r="JAP90" s="122"/>
      <c r="JAQ90" s="122"/>
      <c r="JAR90" s="122"/>
      <c r="JAS90" s="122"/>
      <c r="JAT90" s="122"/>
      <c r="JAU90" s="122"/>
      <c r="JAV90" s="122"/>
      <c r="JAW90" s="122"/>
      <c r="JAX90" s="122"/>
      <c r="JAY90" s="122"/>
      <c r="JAZ90" s="122"/>
      <c r="JBA90" s="122"/>
      <c r="JBB90" s="122"/>
      <c r="JBC90" s="122"/>
      <c r="JBD90" s="122"/>
      <c r="JBE90" s="122"/>
      <c r="JBF90" s="122"/>
      <c r="JBG90" s="122"/>
      <c r="JBH90" s="122"/>
      <c r="JBI90" s="122"/>
      <c r="JBJ90" s="122"/>
      <c r="JBK90" s="122"/>
      <c r="JBL90" s="122"/>
      <c r="JBM90" s="122"/>
      <c r="JBN90" s="122"/>
      <c r="JBO90" s="122"/>
      <c r="JBP90" s="122"/>
      <c r="JBQ90" s="122"/>
      <c r="JBR90" s="122"/>
      <c r="JBS90" s="122"/>
      <c r="JBT90" s="122"/>
      <c r="JBU90" s="122"/>
      <c r="JBV90" s="122"/>
      <c r="JBW90" s="122"/>
      <c r="JBX90" s="122"/>
      <c r="JBY90" s="122"/>
      <c r="JBZ90" s="122"/>
      <c r="JCA90" s="122"/>
      <c r="JCB90" s="122"/>
      <c r="JCC90" s="122"/>
      <c r="JCD90" s="122"/>
      <c r="JCE90" s="122"/>
      <c r="JCF90" s="122"/>
      <c r="JCG90" s="122"/>
      <c r="JCH90" s="122"/>
      <c r="JCI90" s="122"/>
      <c r="JCJ90" s="122"/>
      <c r="JCK90" s="122"/>
      <c r="JCL90" s="122"/>
      <c r="JCM90" s="122"/>
      <c r="JCN90" s="122"/>
      <c r="JCO90" s="122"/>
      <c r="JCP90" s="122"/>
      <c r="JCQ90" s="122"/>
      <c r="JCR90" s="122"/>
      <c r="JCS90" s="122"/>
      <c r="JCT90" s="122"/>
      <c r="JCU90" s="122"/>
      <c r="JCV90" s="122"/>
      <c r="JCW90" s="122"/>
      <c r="JCX90" s="122"/>
      <c r="JCY90" s="122"/>
      <c r="JCZ90" s="122"/>
      <c r="JDA90" s="122"/>
      <c r="JDB90" s="122"/>
      <c r="JDC90" s="122"/>
      <c r="JDD90" s="122"/>
      <c r="JDE90" s="122"/>
      <c r="JDF90" s="122"/>
      <c r="JDG90" s="122"/>
      <c r="JDH90" s="122"/>
      <c r="JDI90" s="122"/>
      <c r="JDJ90" s="122"/>
      <c r="JDK90" s="122"/>
      <c r="JDL90" s="122"/>
      <c r="JDM90" s="122"/>
      <c r="JDN90" s="122"/>
      <c r="JDO90" s="122"/>
      <c r="JDP90" s="122"/>
      <c r="JDQ90" s="122"/>
      <c r="JDR90" s="122"/>
      <c r="JDS90" s="122"/>
      <c r="JDT90" s="122"/>
      <c r="JDU90" s="122"/>
      <c r="JDV90" s="122"/>
      <c r="JDW90" s="122"/>
      <c r="JDX90" s="122"/>
      <c r="JDY90" s="122"/>
      <c r="JDZ90" s="122"/>
      <c r="JEA90" s="122"/>
      <c r="JEB90" s="122"/>
      <c r="JEC90" s="122"/>
      <c r="JED90" s="122"/>
      <c r="JEE90" s="122"/>
      <c r="JEF90" s="122"/>
      <c r="JEG90" s="122"/>
      <c r="JEH90" s="122"/>
      <c r="JEI90" s="122"/>
      <c r="JEJ90" s="122"/>
      <c r="JEK90" s="122"/>
      <c r="JEL90" s="122"/>
      <c r="JEM90" s="122"/>
      <c r="JEN90" s="122"/>
      <c r="JEO90" s="122"/>
      <c r="JEP90" s="122"/>
      <c r="JEQ90" s="122"/>
      <c r="JER90" s="122"/>
      <c r="JES90" s="122"/>
      <c r="JET90" s="122"/>
      <c r="JEU90" s="122"/>
      <c r="JEV90" s="122"/>
      <c r="JEW90" s="122"/>
      <c r="JEX90" s="122"/>
      <c r="JEY90" s="122"/>
      <c r="JEZ90" s="122"/>
      <c r="JFA90" s="122"/>
      <c r="JFB90" s="122"/>
      <c r="JFC90" s="122"/>
      <c r="JFD90" s="122"/>
      <c r="JFE90" s="122"/>
      <c r="JFF90" s="122"/>
      <c r="JFG90" s="122"/>
      <c r="JFH90" s="122"/>
      <c r="JFI90" s="122"/>
      <c r="JFJ90" s="122"/>
      <c r="JFK90" s="122"/>
      <c r="JFL90" s="122"/>
      <c r="JFM90" s="122"/>
      <c r="JFN90" s="122"/>
      <c r="JFO90" s="122"/>
      <c r="JFP90" s="122"/>
      <c r="JFQ90" s="122"/>
      <c r="JFR90" s="122"/>
      <c r="JFS90" s="122"/>
      <c r="JFT90" s="122"/>
      <c r="JFU90" s="122"/>
      <c r="JFV90" s="122"/>
      <c r="JFW90" s="122"/>
      <c r="JFX90" s="122"/>
      <c r="JFY90" s="122"/>
      <c r="JFZ90" s="122"/>
      <c r="JGA90" s="122"/>
      <c r="JGB90" s="122"/>
      <c r="JGC90" s="122"/>
      <c r="JGD90" s="122"/>
      <c r="JGE90" s="122"/>
      <c r="JGF90" s="122"/>
      <c r="JGG90" s="122"/>
      <c r="JGH90" s="122"/>
      <c r="JGI90" s="122"/>
      <c r="JGJ90" s="122"/>
      <c r="JGK90" s="122"/>
      <c r="JGL90" s="122"/>
      <c r="JGM90" s="122"/>
      <c r="JGN90" s="122"/>
      <c r="JGO90" s="122"/>
      <c r="JGP90" s="122"/>
      <c r="JGQ90" s="122"/>
      <c r="JGR90" s="122"/>
      <c r="JGS90" s="122"/>
      <c r="JGT90" s="122"/>
      <c r="JGU90" s="122"/>
      <c r="JGV90" s="122"/>
      <c r="JGW90" s="122"/>
      <c r="JGX90" s="122"/>
      <c r="JGY90" s="122"/>
      <c r="JGZ90" s="122"/>
      <c r="JHA90" s="122"/>
      <c r="JHB90" s="122"/>
      <c r="JHC90" s="122"/>
      <c r="JHD90" s="122"/>
      <c r="JHE90" s="122"/>
      <c r="JHF90" s="122"/>
      <c r="JHG90" s="122"/>
      <c r="JHH90" s="122"/>
      <c r="JHI90" s="122"/>
      <c r="JHJ90" s="122"/>
      <c r="JHK90" s="122"/>
      <c r="JHL90" s="122"/>
      <c r="JHM90" s="122"/>
      <c r="JHN90" s="122"/>
      <c r="JHO90" s="122"/>
      <c r="JHP90" s="122"/>
      <c r="JHQ90" s="122"/>
      <c r="JHR90" s="122"/>
      <c r="JHS90" s="122"/>
      <c r="JHT90" s="122"/>
      <c r="JHU90" s="122"/>
      <c r="JHV90" s="122"/>
      <c r="JHW90" s="122"/>
      <c r="JHX90" s="122"/>
      <c r="JHY90" s="122"/>
      <c r="JHZ90" s="122"/>
      <c r="JIA90" s="122"/>
      <c r="JIB90" s="122"/>
      <c r="JIC90" s="122"/>
      <c r="JID90" s="122"/>
      <c r="JIE90" s="122"/>
      <c r="JIF90" s="122"/>
      <c r="JIG90" s="122"/>
      <c r="JIH90" s="122"/>
      <c r="JII90" s="122"/>
      <c r="JIJ90" s="122"/>
      <c r="JIK90" s="122"/>
      <c r="JIL90" s="122"/>
      <c r="JIM90" s="122"/>
      <c r="JIN90" s="122"/>
      <c r="JIO90" s="122"/>
      <c r="JIP90" s="122"/>
      <c r="JIQ90" s="122"/>
      <c r="JIR90" s="122"/>
      <c r="JIS90" s="122"/>
      <c r="JIT90" s="122"/>
      <c r="JIU90" s="122"/>
      <c r="JIV90" s="122"/>
      <c r="JIW90" s="122"/>
      <c r="JIX90" s="122"/>
      <c r="JIY90" s="122"/>
      <c r="JIZ90" s="122"/>
      <c r="JJA90" s="122"/>
      <c r="JJB90" s="122"/>
      <c r="JJC90" s="122"/>
      <c r="JJD90" s="122"/>
      <c r="JJE90" s="122"/>
      <c r="JJF90" s="122"/>
      <c r="JJG90" s="122"/>
      <c r="JJH90" s="122"/>
      <c r="JJI90" s="122"/>
      <c r="JJJ90" s="122"/>
      <c r="JJK90" s="122"/>
      <c r="JJL90" s="122"/>
      <c r="JJM90" s="122"/>
      <c r="JJN90" s="122"/>
      <c r="JJO90" s="122"/>
      <c r="JJP90" s="122"/>
      <c r="JJQ90" s="122"/>
      <c r="JJR90" s="122"/>
      <c r="JJS90" s="122"/>
      <c r="JJT90" s="122"/>
      <c r="JJU90" s="122"/>
      <c r="JJV90" s="122"/>
      <c r="JJW90" s="122"/>
      <c r="JJX90" s="122"/>
      <c r="JJY90" s="122"/>
      <c r="JJZ90" s="122"/>
      <c r="JKA90" s="122"/>
      <c r="JKB90" s="122"/>
      <c r="JKC90" s="122"/>
      <c r="JKD90" s="122"/>
      <c r="JKE90" s="122"/>
      <c r="JKF90" s="122"/>
      <c r="JKG90" s="122"/>
      <c r="JKH90" s="122"/>
      <c r="JKI90" s="122"/>
      <c r="JKJ90" s="122"/>
      <c r="JKK90" s="122"/>
      <c r="JKL90" s="122"/>
      <c r="JKM90" s="122"/>
      <c r="JKN90" s="122"/>
      <c r="JKO90" s="122"/>
      <c r="JKP90" s="122"/>
      <c r="JKQ90" s="122"/>
      <c r="JKR90" s="122"/>
      <c r="JKS90" s="122"/>
      <c r="JKT90" s="122"/>
      <c r="JKU90" s="122"/>
      <c r="JKV90" s="122"/>
      <c r="JKW90" s="122"/>
      <c r="JKX90" s="122"/>
      <c r="JKY90" s="122"/>
      <c r="JKZ90" s="122"/>
      <c r="JLA90" s="122"/>
      <c r="JLB90" s="122"/>
      <c r="JLC90" s="122"/>
      <c r="JLD90" s="122"/>
      <c r="JLE90" s="122"/>
      <c r="JLF90" s="122"/>
      <c r="JLG90" s="122"/>
      <c r="JLH90" s="122"/>
      <c r="JLI90" s="122"/>
      <c r="JLJ90" s="122"/>
      <c r="JLK90" s="122"/>
      <c r="JLL90" s="122"/>
      <c r="JLM90" s="122"/>
      <c r="JLN90" s="122"/>
      <c r="JLO90" s="122"/>
      <c r="JLP90" s="122"/>
      <c r="JLQ90" s="122"/>
      <c r="JLR90" s="122"/>
      <c r="JLS90" s="122"/>
      <c r="JLT90" s="122"/>
      <c r="JLU90" s="122"/>
      <c r="JLV90" s="122"/>
      <c r="JLW90" s="122"/>
      <c r="JLX90" s="122"/>
      <c r="JLY90" s="122"/>
      <c r="JLZ90" s="122"/>
      <c r="JMA90" s="122"/>
      <c r="JMB90" s="122"/>
      <c r="JMC90" s="122"/>
      <c r="JMD90" s="122"/>
      <c r="JME90" s="122"/>
      <c r="JMF90" s="122"/>
      <c r="JMG90" s="122"/>
      <c r="JMH90" s="122"/>
      <c r="JMI90" s="122"/>
      <c r="JMJ90" s="122"/>
      <c r="JMK90" s="122"/>
      <c r="JML90" s="122"/>
      <c r="JMM90" s="122"/>
      <c r="JMN90" s="122"/>
      <c r="JMO90" s="122"/>
      <c r="JMP90" s="122"/>
      <c r="JMQ90" s="122"/>
      <c r="JMR90" s="122"/>
      <c r="JMS90" s="122"/>
      <c r="JMT90" s="122"/>
      <c r="JMU90" s="122"/>
      <c r="JMV90" s="122"/>
      <c r="JMW90" s="122"/>
      <c r="JMX90" s="122"/>
      <c r="JMY90" s="122"/>
      <c r="JMZ90" s="122"/>
      <c r="JNA90" s="122"/>
      <c r="JNB90" s="122"/>
      <c r="JNC90" s="122"/>
      <c r="JND90" s="122"/>
      <c r="JNE90" s="122"/>
      <c r="JNF90" s="122"/>
      <c r="JNG90" s="122"/>
      <c r="JNH90" s="122"/>
      <c r="JNI90" s="122"/>
      <c r="JNJ90" s="122"/>
      <c r="JNK90" s="122"/>
      <c r="JNL90" s="122"/>
      <c r="JNM90" s="122"/>
      <c r="JNN90" s="122"/>
      <c r="JNO90" s="122"/>
      <c r="JNP90" s="122"/>
      <c r="JNQ90" s="122"/>
      <c r="JNR90" s="122"/>
      <c r="JNS90" s="122"/>
      <c r="JNT90" s="122"/>
      <c r="JNU90" s="122"/>
      <c r="JNV90" s="122"/>
      <c r="JNW90" s="122"/>
      <c r="JNX90" s="122"/>
      <c r="JNY90" s="122"/>
      <c r="JNZ90" s="122"/>
      <c r="JOA90" s="122"/>
      <c r="JOB90" s="122"/>
      <c r="JOC90" s="122"/>
      <c r="JOD90" s="122"/>
      <c r="JOE90" s="122"/>
      <c r="JOF90" s="122"/>
      <c r="JOG90" s="122"/>
      <c r="JOH90" s="122"/>
      <c r="JOI90" s="122"/>
      <c r="JOJ90" s="122"/>
      <c r="JOK90" s="122"/>
      <c r="JOL90" s="122"/>
      <c r="JOM90" s="122"/>
      <c r="JON90" s="122"/>
      <c r="JOO90" s="122"/>
      <c r="JOP90" s="122"/>
      <c r="JOQ90" s="122"/>
      <c r="JOR90" s="122"/>
      <c r="JOS90" s="122"/>
      <c r="JOT90" s="122"/>
      <c r="JOU90" s="122"/>
      <c r="JOV90" s="122"/>
      <c r="JOW90" s="122"/>
      <c r="JOX90" s="122"/>
      <c r="JOY90" s="122"/>
      <c r="JOZ90" s="122"/>
      <c r="JPA90" s="122"/>
      <c r="JPB90" s="122"/>
      <c r="JPC90" s="122"/>
      <c r="JPD90" s="122"/>
      <c r="JPE90" s="122"/>
      <c r="JPF90" s="122"/>
      <c r="JPG90" s="122"/>
      <c r="JPH90" s="122"/>
      <c r="JPI90" s="122"/>
      <c r="JPJ90" s="122"/>
      <c r="JPK90" s="122"/>
      <c r="JPL90" s="122"/>
      <c r="JPM90" s="122"/>
      <c r="JPN90" s="122"/>
      <c r="JPO90" s="122"/>
      <c r="JPP90" s="122"/>
      <c r="JPQ90" s="122"/>
      <c r="JPR90" s="122"/>
      <c r="JPS90" s="122"/>
      <c r="JPT90" s="122"/>
      <c r="JPU90" s="122"/>
      <c r="JPV90" s="122"/>
      <c r="JPW90" s="122"/>
      <c r="JPX90" s="122"/>
      <c r="JPY90" s="122"/>
      <c r="JPZ90" s="122"/>
      <c r="JQA90" s="122"/>
      <c r="JQB90" s="122"/>
      <c r="JQC90" s="122"/>
      <c r="JQD90" s="122"/>
      <c r="JQE90" s="122"/>
      <c r="JQF90" s="122"/>
      <c r="JQG90" s="122"/>
      <c r="JQH90" s="122"/>
      <c r="JQI90" s="122"/>
      <c r="JQJ90" s="122"/>
      <c r="JQK90" s="122"/>
      <c r="JQL90" s="122"/>
      <c r="JQM90" s="122"/>
      <c r="JQN90" s="122"/>
      <c r="JQO90" s="122"/>
      <c r="JQP90" s="122"/>
      <c r="JQQ90" s="122"/>
      <c r="JQR90" s="122"/>
      <c r="JQS90" s="122"/>
      <c r="JQT90" s="122"/>
      <c r="JQU90" s="122"/>
      <c r="JQV90" s="122"/>
      <c r="JQW90" s="122"/>
      <c r="JQX90" s="122"/>
      <c r="JQY90" s="122"/>
      <c r="JQZ90" s="122"/>
      <c r="JRA90" s="122"/>
      <c r="JRB90" s="122"/>
      <c r="JRC90" s="122"/>
      <c r="JRD90" s="122"/>
      <c r="JRE90" s="122"/>
      <c r="JRF90" s="122"/>
      <c r="JRG90" s="122"/>
      <c r="JRH90" s="122"/>
      <c r="JRI90" s="122"/>
      <c r="JRJ90" s="122"/>
      <c r="JRK90" s="122"/>
      <c r="JRL90" s="122"/>
      <c r="JRM90" s="122"/>
      <c r="JRN90" s="122"/>
      <c r="JRO90" s="122"/>
      <c r="JRP90" s="122"/>
      <c r="JRQ90" s="122"/>
      <c r="JRR90" s="122"/>
      <c r="JRS90" s="122"/>
      <c r="JRT90" s="122"/>
      <c r="JRU90" s="122"/>
      <c r="JRV90" s="122"/>
      <c r="JRW90" s="122"/>
      <c r="JRX90" s="122"/>
      <c r="JRY90" s="122"/>
      <c r="JRZ90" s="122"/>
      <c r="JSA90" s="122"/>
      <c r="JSB90" s="122"/>
      <c r="JSC90" s="122"/>
      <c r="JSD90" s="122"/>
      <c r="JSE90" s="122"/>
      <c r="JSF90" s="122"/>
      <c r="JSG90" s="122"/>
      <c r="JSH90" s="122"/>
      <c r="JSI90" s="122"/>
      <c r="JSJ90" s="122"/>
      <c r="JSK90" s="122"/>
      <c r="JSL90" s="122"/>
      <c r="JSM90" s="122"/>
      <c r="JSN90" s="122"/>
      <c r="JSO90" s="122"/>
      <c r="JSP90" s="122"/>
      <c r="JSQ90" s="122"/>
      <c r="JSR90" s="122"/>
      <c r="JSS90" s="122"/>
      <c r="JST90" s="122"/>
      <c r="JSU90" s="122"/>
      <c r="JSV90" s="122"/>
      <c r="JSW90" s="122"/>
      <c r="JSX90" s="122"/>
      <c r="JSY90" s="122"/>
      <c r="JSZ90" s="122"/>
      <c r="JTA90" s="122"/>
      <c r="JTB90" s="122"/>
      <c r="JTC90" s="122"/>
      <c r="JTD90" s="122"/>
      <c r="JTE90" s="122"/>
      <c r="JTF90" s="122"/>
      <c r="JTG90" s="122"/>
      <c r="JTH90" s="122"/>
      <c r="JTI90" s="122"/>
      <c r="JTJ90" s="122"/>
      <c r="JTK90" s="122"/>
      <c r="JTL90" s="122"/>
      <c r="JTM90" s="122"/>
      <c r="JTN90" s="122"/>
      <c r="JTO90" s="122"/>
      <c r="JTP90" s="122"/>
      <c r="JTQ90" s="122"/>
      <c r="JTR90" s="122"/>
      <c r="JTS90" s="122"/>
      <c r="JTT90" s="122"/>
      <c r="JTU90" s="122"/>
      <c r="JTV90" s="122"/>
      <c r="JTW90" s="122"/>
      <c r="JTX90" s="122"/>
      <c r="JTY90" s="122"/>
      <c r="JTZ90" s="122"/>
      <c r="JUA90" s="122"/>
      <c r="JUB90" s="122"/>
      <c r="JUC90" s="122"/>
      <c r="JUD90" s="122"/>
      <c r="JUE90" s="122"/>
      <c r="JUF90" s="122"/>
      <c r="JUG90" s="122"/>
      <c r="JUH90" s="122"/>
      <c r="JUI90" s="122"/>
      <c r="JUJ90" s="122"/>
      <c r="JUK90" s="122"/>
      <c r="JUL90" s="122"/>
      <c r="JUM90" s="122"/>
      <c r="JUN90" s="122"/>
      <c r="JUO90" s="122"/>
      <c r="JUP90" s="122"/>
      <c r="JUQ90" s="122"/>
      <c r="JUR90" s="122"/>
      <c r="JUS90" s="122"/>
      <c r="JUT90" s="122"/>
      <c r="JUU90" s="122"/>
      <c r="JUV90" s="122"/>
      <c r="JUW90" s="122"/>
      <c r="JUX90" s="122"/>
      <c r="JUY90" s="122"/>
      <c r="JUZ90" s="122"/>
      <c r="JVA90" s="122"/>
      <c r="JVB90" s="122"/>
      <c r="JVC90" s="122"/>
      <c r="JVD90" s="122"/>
      <c r="JVE90" s="122"/>
      <c r="JVF90" s="122"/>
      <c r="JVG90" s="122"/>
      <c r="JVH90" s="122"/>
      <c r="JVI90" s="122"/>
      <c r="JVJ90" s="122"/>
      <c r="JVK90" s="122"/>
      <c r="JVL90" s="122"/>
      <c r="JVM90" s="122"/>
      <c r="JVN90" s="122"/>
      <c r="JVO90" s="122"/>
      <c r="JVP90" s="122"/>
      <c r="JVQ90" s="122"/>
      <c r="JVR90" s="122"/>
      <c r="JVS90" s="122"/>
      <c r="JVT90" s="122"/>
      <c r="JVU90" s="122"/>
      <c r="JVV90" s="122"/>
      <c r="JVW90" s="122"/>
      <c r="JVX90" s="122"/>
      <c r="JVY90" s="122"/>
      <c r="JVZ90" s="122"/>
      <c r="JWA90" s="122"/>
      <c r="JWB90" s="122"/>
      <c r="JWC90" s="122"/>
      <c r="JWD90" s="122"/>
      <c r="JWE90" s="122"/>
      <c r="JWF90" s="122"/>
      <c r="JWG90" s="122"/>
      <c r="JWH90" s="122"/>
      <c r="JWI90" s="122"/>
      <c r="JWJ90" s="122"/>
      <c r="JWK90" s="122"/>
      <c r="JWL90" s="122"/>
      <c r="JWM90" s="122"/>
      <c r="JWN90" s="122"/>
      <c r="JWO90" s="122"/>
      <c r="JWP90" s="122"/>
      <c r="JWQ90" s="122"/>
      <c r="JWR90" s="122"/>
      <c r="JWS90" s="122"/>
      <c r="JWT90" s="122"/>
      <c r="JWU90" s="122"/>
      <c r="JWV90" s="122"/>
      <c r="JWW90" s="122"/>
      <c r="JWX90" s="122"/>
      <c r="JWY90" s="122"/>
      <c r="JWZ90" s="122"/>
      <c r="JXA90" s="122"/>
      <c r="JXB90" s="122"/>
      <c r="JXC90" s="122"/>
      <c r="JXD90" s="122"/>
      <c r="JXE90" s="122"/>
      <c r="JXF90" s="122"/>
      <c r="JXG90" s="122"/>
      <c r="JXH90" s="122"/>
      <c r="JXI90" s="122"/>
      <c r="JXJ90" s="122"/>
      <c r="JXK90" s="122"/>
      <c r="JXL90" s="122"/>
      <c r="JXM90" s="122"/>
      <c r="JXN90" s="122"/>
      <c r="JXO90" s="122"/>
      <c r="JXP90" s="122"/>
      <c r="JXQ90" s="122"/>
      <c r="JXR90" s="122"/>
      <c r="JXS90" s="122"/>
      <c r="JXT90" s="122"/>
      <c r="JXU90" s="122"/>
      <c r="JXV90" s="122"/>
      <c r="JXW90" s="122"/>
      <c r="JXX90" s="122"/>
      <c r="JXY90" s="122"/>
      <c r="JXZ90" s="122"/>
      <c r="JYA90" s="122"/>
      <c r="JYB90" s="122"/>
      <c r="JYC90" s="122"/>
      <c r="JYD90" s="122"/>
      <c r="JYE90" s="122"/>
      <c r="JYF90" s="122"/>
      <c r="JYG90" s="122"/>
      <c r="JYH90" s="122"/>
      <c r="JYI90" s="122"/>
      <c r="JYJ90" s="122"/>
      <c r="JYK90" s="122"/>
      <c r="JYL90" s="122"/>
      <c r="JYM90" s="122"/>
      <c r="JYN90" s="122"/>
      <c r="JYO90" s="122"/>
      <c r="JYP90" s="122"/>
      <c r="JYQ90" s="122"/>
      <c r="JYR90" s="122"/>
      <c r="JYS90" s="122"/>
      <c r="JYT90" s="122"/>
      <c r="JYU90" s="122"/>
      <c r="JYV90" s="122"/>
      <c r="JYW90" s="122"/>
      <c r="JYX90" s="122"/>
      <c r="JYY90" s="122"/>
      <c r="JYZ90" s="122"/>
      <c r="JZA90" s="122"/>
      <c r="JZB90" s="122"/>
      <c r="JZC90" s="122"/>
      <c r="JZD90" s="122"/>
      <c r="JZE90" s="122"/>
      <c r="JZF90" s="122"/>
      <c r="JZG90" s="122"/>
      <c r="JZH90" s="122"/>
      <c r="JZI90" s="122"/>
      <c r="JZJ90" s="122"/>
      <c r="JZK90" s="122"/>
      <c r="JZL90" s="122"/>
      <c r="JZM90" s="122"/>
      <c r="JZN90" s="122"/>
      <c r="JZO90" s="122"/>
      <c r="JZP90" s="122"/>
      <c r="JZQ90" s="122"/>
      <c r="JZR90" s="122"/>
      <c r="JZS90" s="122"/>
      <c r="JZT90" s="122"/>
      <c r="JZU90" s="122"/>
      <c r="JZV90" s="122"/>
      <c r="JZW90" s="122"/>
      <c r="JZX90" s="122"/>
      <c r="JZY90" s="122"/>
      <c r="JZZ90" s="122"/>
      <c r="KAA90" s="122"/>
      <c r="KAB90" s="122"/>
      <c r="KAC90" s="122"/>
      <c r="KAD90" s="122"/>
      <c r="KAE90" s="122"/>
      <c r="KAF90" s="122"/>
      <c r="KAG90" s="122"/>
      <c r="KAH90" s="122"/>
      <c r="KAI90" s="122"/>
      <c r="KAJ90" s="122"/>
      <c r="KAK90" s="122"/>
      <c r="KAL90" s="122"/>
      <c r="KAM90" s="122"/>
      <c r="KAN90" s="122"/>
      <c r="KAO90" s="122"/>
      <c r="KAP90" s="122"/>
      <c r="KAQ90" s="122"/>
      <c r="KAR90" s="122"/>
      <c r="KAS90" s="122"/>
      <c r="KAT90" s="122"/>
      <c r="KAU90" s="122"/>
      <c r="KAV90" s="122"/>
      <c r="KAW90" s="122"/>
      <c r="KAX90" s="122"/>
      <c r="KAY90" s="122"/>
      <c r="KAZ90" s="122"/>
      <c r="KBA90" s="122"/>
      <c r="KBB90" s="122"/>
      <c r="KBC90" s="122"/>
      <c r="KBD90" s="122"/>
      <c r="KBE90" s="122"/>
      <c r="KBF90" s="122"/>
      <c r="KBG90" s="122"/>
      <c r="KBH90" s="122"/>
      <c r="KBI90" s="122"/>
      <c r="KBJ90" s="122"/>
      <c r="KBK90" s="122"/>
      <c r="KBL90" s="122"/>
      <c r="KBM90" s="122"/>
      <c r="KBN90" s="122"/>
      <c r="KBO90" s="122"/>
      <c r="KBP90" s="122"/>
      <c r="KBQ90" s="122"/>
      <c r="KBR90" s="122"/>
      <c r="KBS90" s="122"/>
      <c r="KBT90" s="122"/>
      <c r="KBU90" s="122"/>
      <c r="KBV90" s="122"/>
      <c r="KBW90" s="122"/>
      <c r="KBX90" s="122"/>
      <c r="KBY90" s="122"/>
      <c r="KBZ90" s="122"/>
      <c r="KCA90" s="122"/>
      <c r="KCB90" s="122"/>
      <c r="KCC90" s="122"/>
      <c r="KCD90" s="122"/>
      <c r="KCE90" s="122"/>
      <c r="KCF90" s="122"/>
      <c r="KCG90" s="122"/>
      <c r="KCH90" s="122"/>
      <c r="KCI90" s="122"/>
      <c r="KCJ90" s="122"/>
      <c r="KCK90" s="122"/>
      <c r="KCL90" s="122"/>
      <c r="KCM90" s="122"/>
      <c r="KCN90" s="122"/>
      <c r="KCO90" s="122"/>
      <c r="KCP90" s="122"/>
      <c r="KCQ90" s="122"/>
      <c r="KCR90" s="122"/>
      <c r="KCS90" s="122"/>
      <c r="KCT90" s="122"/>
      <c r="KCU90" s="122"/>
      <c r="KCV90" s="122"/>
      <c r="KCW90" s="122"/>
      <c r="KCX90" s="122"/>
      <c r="KCY90" s="122"/>
      <c r="KCZ90" s="122"/>
      <c r="KDA90" s="122"/>
      <c r="KDB90" s="122"/>
      <c r="KDC90" s="122"/>
      <c r="KDD90" s="122"/>
      <c r="KDE90" s="122"/>
      <c r="KDF90" s="122"/>
      <c r="KDG90" s="122"/>
      <c r="KDH90" s="122"/>
      <c r="KDI90" s="122"/>
      <c r="KDJ90" s="122"/>
      <c r="KDK90" s="122"/>
      <c r="KDL90" s="122"/>
      <c r="KDM90" s="122"/>
      <c r="KDN90" s="122"/>
      <c r="KDO90" s="122"/>
      <c r="KDP90" s="122"/>
      <c r="KDQ90" s="122"/>
      <c r="KDR90" s="122"/>
      <c r="KDS90" s="122"/>
      <c r="KDT90" s="122"/>
      <c r="KDU90" s="122"/>
      <c r="KDV90" s="122"/>
      <c r="KDW90" s="122"/>
      <c r="KDX90" s="122"/>
      <c r="KDY90" s="122"/>
      <c r="KDZ90" s="122"/>
      <c r="KEA90" s="122"/>
      <c r="KEB90" s="122"/>
      <c r="KEC90" s="122"/>
      <c r="KED90" s="122"/>
      <c r="KEE90" s="122"/>
      <c r="KEF90" s="122"/>
      <c r="KEG90" s="122"/>
      <c r="KEH90" s="122"/>
      <c r="KEI90" s="122"/>
      <c r="KEJ90" s="122"/>
      <c r="KEK90" s="122"/>
      <c r="KEL90" s="122"/>
      <c r="KEM90" s="122"/>
      <c r="KEN90" s="122"/>
      <c r="KEO90" s="122"/>
      <c r="KEP90" s="122"/>
      <c r="KEQ90" s="122"/>
      <c r="KER90" s="122"/>
      <c r="KES90" s="122"/>
      <c r="KET90" s="122"/>
      <c r="KEU90" s="122"/>
      <c r="KEV90" s="122"/>
      <c r="KEW90" s="122"/>
      <c r="KEX90" s="122"/>
      <c r="KEY90" s="122"/>
      <c r="KEZ90" s="122"/>
      <c r="KFA90" s="122"/>
      <c r="KFB90" s="122"/>
      <c r="KFC90" s="122"/>
      <c r="KFD90" s="122"/>
      <c r="KFE90" s="122"/>
      <c r="KFF90" s="122"/>
      <c r="KFG90" s="122"/>
      <c r="KFH90" s="122"/>
      <c r="KFI90" s="122"/>
      <c r="KFJ90" s="122"/>
      <c r="KFK90" s="122"/>
      <c r="KFL90" s="122"/>
      <c r="KFM90" s="122"/>
      <c r="KFN90" s="122"/>
      <c r="KFO90" s="122"/>
      <c r="KFP90" s="122"/>
      <c r="KFQ90" s="122"/>
      <c r="KFR90" s="122"/>
      <c r="KFS90" s="122"/>
      <c r="KFT90" s="122"/>
      <c r="KFU90" s="122"/>
      <c r="KFV90" s="122"/>
      <c r="KFW90" s="122"/>
      <c r="KFX90" s="122"/>
      <c r="KFY90" s="122"/>
      <c r="KFZ90" s="122"/>
      <c r="KGA90" s="122"/>
      <c r="KGB90" s="122"/>
      <c r="KGC90" s="122"/>
      <c r="KGD90" s="122"/>
      <c r="KGE90" s="122"/>
      <c r="KGF90" s="122"/>
      <c r="KGG90" s="122"/>
      <c r="KGH90" s="122"/>
      <c r="KGI90" s="122"/>
      <c r="KGJ90" s="122"/>
      <c r="KGK90" s="122"/>
      <c r="KGL90" s="122"/>
      <c r="KGM90" s="122"/>
      <c r="KGN90" s="122"/>
      <c r="KGO90" s="122"/>
      <c r="KGP90" s="122"/>
      <c r="KGQ90" s="122"/>
      <c r="KGR90" s="122"/>
      <c r="KGS90" s="122"/>
      <c r="KGT90" s="122"/>
      <c r="KGU90" s="122"/>
      <c r="KGV90" s="122"/>
      <c r="KGW90" s="122"/>
      <c r="KGX90" s="122"/>
      <c r="KGY90" s="122"/>
      <c r="KGZ90" s="122"/>
      <c r="KHA90" s="122"/>
      <c r="KHB90" s="122"/>
      <c r="KHC90" s="122"/>
      <c r="KHD90" s="122"/>
      <c r="KHE90" s="122"/>
      <c r="KHF90" s="122"/>
      <c r="KHG90" s="122"/>
      <c r="KHH90" s="122"/>
      <c r="KHI90" s="122"/>
      <c r="KHJ90" s="122"/>
      <c r="KHK90" s="122"/>
      <c r="KHL90" s="122"/>
      <c r="KHM90" s="122"/>
      <c r="KHN90" s="122"/>
      <c r="KHO90" s="122"/>
      <c r="KHP90" s="122"/>
      <c r="KHQ90" s="122"/>
      <c r="KHR90" s="122"/>
      <c r="KHS90" s="122"/>
      <c r="KHT90" s="122"/>
      <c r="KHU90" s="122"/>
      <c r="KHV90" s="122"/>
      <c r="KHW90" s="122"/>
      <c r="KHX90" s="122"/>
      <c r="KHY90" s="122"/>
      <c r="KHZ90" s="122"/>
      <c r="KIA90" s="122"/>
      <c r="KIB90" s="122"/>
      <c r="KIC90" s="122"/>
      <c r="KID90" s="122"/>
      <c r="KIE90" s="122"/>
      <c r="KIF90" s="122"/>
      <c r="KIG90" s="122"/>
      <c r="KIH90" s="122"/>
      <c r="KII90" s="122"/>
      <c r="KIJ90" s="122"/>
      <c r="KIK90" s="122"/>
      <c r="KIL90" s="122"/>
      <c r="KIM90" s="122"/>
      <c r="KIN90" s="122"/>
      <c r="KIO90" s="122"/>
      <c r="KIP90" s="122"/>
      <c r="KIQ90" s="122"/>
      <c r="KIR90" s="122"/>
      <c r="KIS90" s="122"/>
      <c r="KIT90" s="122"/>
      <c r="KIU90" s="122"/>
      <c r="KIV90" s="122"/>
      <c r="KIW90" s="122"/>
      <c r="KIX90" s="122"/>
      <c r="KIY90" s="122"/>
      <c r="KIZ90" s="122"/>
      <c r="KJA90" s="122"/>
      <c r="KJB90" s="122"/>
      <c r="KJC90" s="122"/>
      <c r="KJD90" s="122"/>
      <c r="KJE90" s="122"/>
      <c r="KJF90" s="122"/>
      <c r="KJG90" s="122"/>
      <c r="KJH90" s="122"/>
      <c r="KJI90" s="122"/>
      <c r="KJJ90" s="122"/>
      <c r="KJK90" s="122"/>
      <c r="KJL90" s="122"/>
      <c r="KJM90" s="122"/>
      <c r="KJN90" s="122"/>
      <c r="KJO90" s="122"/>
      <c r="KJP90" s="122"/>
      <c r="KJQ90" s="122"/>
      <c r="KJR90" s="122"/>
      <c r="KJS90" s="122"/>
      <c r="KJT90" s="122"/>
      <c r="KJU90" s="122"/>
      <c r="KJV90" s="122"/>
      <c r="KJW90" s="122"/>
      <c r="KJX90" s="122"/>
      <c r="KJY90" s="122"/>
      <c r="KJZ90" s="122"/>
      <c r="KKA90" s="122"/>
      <c r="KKB90" s="122"/>
      <c r="KKC90" s="122"/>
      <c r="KKD90" s="122"/>
      <c r="KKE90" s="122"/>
      <c r="KKF90" s="122"/>
      <c r="KKG90" s="122"/>
      <c r="KKH90" s="122"/>
      <c r="KKI90" s="122"/>
      <c r="KKJ90" s="122"/>
      <c r="KKK90" s="122"/>
      <c r="KKL90" s="122"/>
      <c r="KKM90" s="122"/>
      <c r="KKN90" s="122"/>
      <c r="KKO90" s="122"/>
      <c r="KKP90" s="122"/>
      <c r="KKQ90" s="122"/>
      <c r="KKR90" s="122"/>
      <c r="KKS90" s="122"/>
      <c r="KKT90" s="122"/>
      <c r="KKU90" s="122"/>
      <c r="KKV90" s="122"/>
      <c r="KKW90" s="122"/>
      <c r="KKX90" s="122"/>
      <c r="KKY90" s="122"/>
      <c r="KKZ90" s="122"/>
      <c r="KLA90" s="122"/>
      <c r="KLB90" s="122"/>
      <c r="KLC90" s="122"/>
      <c r="KLD90" s="122"/>
      <c r="KLE90" s="122"/>
      <c r="KLF90" s="122"/>
      <c r="KLG90" s="122"/>
      <c r="KLH90" s="122"/>
      <c r="KLI90" s="122"/>
      <c r="KLJ90" s="122"/>
      <c r="KLK90" s="122"/>
      <c r="KLL90" s="122"/>
      <c r="KLM90" s="122"/>
      <c r="KLN90" s="122"/>
      <c r="KLO90" s="122"/>
      <c r="KLP90" s="122"/>
      <c r="KLQ90" s="122"/>
      <c r="KLR90" s="122"/>
      <c r="KLS90" s="122"/>
      <c r="KLT90" s="122"/>
      <c r="KLU90" s="122"/>
      <c r="KLV90" s="122"/>
      <c r="KLW90" s="122"/>
      <c r="KLX90" s="122"/>
      <c r="KLY90" s="122"/>
      <c r="KLZ90" s="122"/>
      <c r="KMA90" s="122"/>
      <c r="KMB90" s="122"/>
      <c r="KMC90" s="122"/>
      <c r="KMD90" s="122"/>
      <c r="KME90" s="122"/>
      <c r="KMF90" s="122"/>
      <c r="KMG90" s="122"/>
      <c r="KMH90" s="122"/>
      <c r="KMI90" s="122"/>
      <c r="KMJ90" s="122"/>
      <c r="KMK90" s="122"/>
      <c r="KML90" s="122"/>
      <c r="KMM90" s="122"/>
      <c r="KMN90" s="122"/>
      <c r="KMO90" s="122"/>
      <c r="KMP90" s="122"/>
      <c r="KMQ90" s="122"/>
      <c r="KMR90" s="122"/>
      <c r="KMS90" s="122"/>
      <c r="KMT90" s="122"/>
      <c r="KMU90" s="122"/>
      <c r="KMV90" s="122"/>
      <c r="KMW90" s="122"/>
      <c r="KMX90" s="122"/>
      <c r="KMY90" s="122"/>
      <c r="KMZ90" s="122"/>
      <c r="KNA90" s="122"/>
      <c r="KNB90" s="122"/>
      <c r="KNC90" s="122"/>
      <c r="KND90" s="122"/>
      <c r="KNE90" s="122"/>
      <c r="KNF90" s="122"/>
      <c r="KNG90" s="122"/>
      <c r="KNH90" s="122"/>
      <c r="KNI90" s="122"/>
      <c r="KNJ90" s="122"/>
      <c r="KNK90" s="122"/>
      <c r="KNL90" s="122"/>
      <c r="KNM90" s="122"/>
      <c r="KNN90" s="122"/>
      <c r="KNO90" s="122"/>
      <c r="KNP90" s="122"/>
      <c r="KNQ90" s="122"/>
      <c r="KNR90" s="122"/>
      <c r="KNS90" s="122"/>
      <c r="KNT90" s="122"/>
      <c r="KNU90" s="122"/>
      <c r="KNV90" s="122"/>
      <c r="KNW90" s="122"/>
      <c r="KNX90" s="122"/>
      <c r="KNY90" s="122"/>
      <c r="KNZ90" s="122"/>
      <c r="KOA90" s="122"/>
      <c r="KOB90" s="122"/>
      <c r="KOC90" s="122"/>
      <c r="KOD90" s="122"/>
      <c r="KOE90" s="122"/>
      <c r="KOF90" s="122"/>
      <c r="KOG90" s="122"/>
      <c r="KOH90" s="122"/>
      <c r="KOI90" s="122"/>
      <c r="KOJ90" s="122"/>
      <c r="KOK90" s="122"/>
      <c r="KOL90" s="122"/>
      <c r="KOM90" s="122"/>
      <c r="KON90" s="122"/>
      <c r="KOO90" s="122"/>
      <c r="KOP90" s="122"/>
      <c r="KOQ90" s="122"/>
      <c r="KOR90" s="122"/>
      <c r="KOS90" s="122"/>
      <c r="KOT90" s="122"/>
      <c r="KOU90" s="122"/>
      <c r="KOV90" s="122"/>
      <c r="KOW90" s="122"/>
      <c r="KOX90" s="122"/>
      <c r="KOY90" s="122"/>
      <c r="KOZ90" s="122"/>
      <c r="KPA90" s="122"/>
      <c r="KPB90" s="122"/>
      <c r="KPC90" s="122"/>
      <c r="KPD90" s="122"/>
      <c r="KPE90" s="122"/>
      <c r="KPF90" s="122"/>
      <c r="KPG90" s="122"/>
      <c r="KPH90" s="122"/>
      <c r="KPI90" s="122"/>
      <c r="KPJ90" s="122"/>
      <c r="KPK90" s="122"/>
      <c r="KPL90" s="122"/>
      <c r="KPM90" s="122"/>
      <c r="KPN90" s="122"/>
      <c r="KPO90" s="122"/>
      <c r="KPP90" s="122"/>
      <c r="KPQ90" s="122"/>
      <c r="KPR90" s="122"/>
      <c r="KPS90" s="122"/>
      <c r="KPT90" s="122"/>
      <c r="KPU90" s="122"/>
      <c r="KPV90" s="122"/>
      <c r="KPW90" s="122"/>
      <c r="KPX90" s="122"/>
      <c r="KPY90" s="122"/>
      <c r="KPZ90" s="122"/>
      <c r="KQA90" s="122"/>
      <c r="KQB90" s="122"/>
      <c r="KQC90" s="122"/>
      <c r="KQD90" s="122"/>
      <c r="KQE90" s="122"/>
      <c r="KQF90" s="122"/>
      <c r="KQG90" s="122"/>
      <c r="KQH90" s="122"/>
      <c r="KQI90" s="122"/>
      <c r="KQJ90" s="122"/>
      <c r="KQK90" s="122"/>
      <c r="KQL90" s="122"/>
      <c r="KQM90" s="122"/>
      <c r="KQN90" s="122"/>
      <c r="KQO90" s="122"/>
      <c r="KQP90" s="122"/>
      <c r="KQQ90" s="122"/>
      <c r="KQR90" s="122"/>
      <c r="KQS90" s="122"/>
      <c r="KQT90" s="122"/>
      <c r="KQU90" s="122"/>
      <c r="KQV90" s="122"/>
      <c r="KQW90" s="122"/>
      <c r="KQX90" s="122"/>
      <c r="KQY90" s="122"/>
      <c r="KQZ90" s="122"/>
      <c r="KRA90" s="122"/>
      <c r="KRB90" s="122"/>
      <c r="KRC90" s="122"/>
      <c r="KRD90" s="122"/>
      <c r="KRE90" s="122"/>
      <c r="KRF90" s="122"/>
      <c r="KRG90" s="122"/>
      <c r="KRH90" s="122"/>
      <c r="KRI90" s="122"/>
      <c r="KRJ90" s="122"/>
      <c r="KRK90" s="122"/>
      <c r="KRL90" s="122"/>
      <c r="KRM90" s="122"/>
      <c r="KRN90" s="122"/>
      <c r="KRO90" s="122"/>
      <c r="KRP90" s="122"/>
      <c r="KRQ90" s="122"/>
      <c r="KRR90" s="122"/>
      <c r="KRS90" s="122"/>
      <c r="KRT90" s="122"/>
      <c r="KRU90" s="122"/>
      <c r="KRV90" s="122"/>
      <c r="KRW90" s="122"/>
      <c r="KRX90" s="122"/>
      <c r="KRY90" s="122"/>
      <c r="KRZ90" s="122"/>
      <c r="KSA90" s="122"/>
      <c r="KSB90" s="122"/>
      <c r="KSC90" s="122"/>
      <c r="KSD90" s="122"/>
      <c r="KSE90" s="122"/>
      <c r="KSF90" s="122"/>
      <c r="KSG90" s="122"/>
      <c r="KSH90" s="122"/>
      <c r="KSI90" s="122"/>
      <c r="KSJ90" s="122"/>
      <c r="KSK90" s="122"/>
      <c r="KSL90" s="122"/>
      <c r="KSM90" s="122"/>
      <c r="KSN90" s="122"/>
      <c r="KSO90" s="122"/>
      <c r="KSP90" s="122"/>
      <c r="KSQ90" s="122"/>
      <c r="KSR90" s="122"/>
      <c r="KSS90" s="122"/>
      <c r="KST90" s="122"/>
      <c r="KSU90" s="122"/>
      <c r="KSV90" s="122"/>
      <c r="KSW90" s="122"/>
      <c r="KSX90" s="122"/>
      <c r="KSY90" s="122"/>
      <c r="KSZ90" s="122"/>
      <c r="KTA90" s="122"/>
      <c r="KTB90" s="122"/>
      <c r="KTC90" s="122"/>
      <c r="KTD90" s="122"/>
      <c r="KTE90" s="122"/>
      <c r="KTF90" s="122"/>
      <c r="KTG90" s="122"/>
      <c r="KTH90" s="122"/>
      <c r="KTI90" s="122"/>
      <c r="KTJ90" s="122"/>
      <c r="KTK90" s="122"/>
      <c r="KTL90" s="122"/>
      <c r="KTM90" s="122"/>
      <c r="KTN90" s="122"/>
      <c r="KTO90" s="122"/>
      <c r="KTP90" s="122"/>
      <c r="KTQ90" s="122"/>
      <c r="KTR90" s="122"/>
      <c r="KTS90" s="122"/>
      <c r="KTT90" s="122"/>
      <c r="KTU90" s="122"/>
      <c r="KTV90" s="122"/>
      <c r="KTW90" s="122"/>
      <c r="KTX90" s="122"/>
      <c r="KTY90" s="122"/>
      <c r="KTZ90" s="122"/>
      <c r="KUA90" s="122"/>
      <c r="KUB90" s="122"/>
      <c r="KUC90" s="122"/>
      <c r="KUD90" s="122"/>
      <c r="KUE90" s="122"/>
      <c r="KUF90" s="122"/>
      <c r="KUG90" s="122"/>
      <c r="KUH90" s="122"/>
      <c r="KUI90" s="122"/>
      <c r="KUJ90" s="122"/>
      <c r="KUK90" s="122"/>
      <c r="KUL90" s="122"/>
      <c r="KUM90" s="122"/>
      <c r="KUN90" s="122"/>
      <c r="KUO90" s="122"/>
      <c r="KUP90" s="122"/>
      <c r="KUQ90" s="122"/>
      <c r="KUR90" s="122"/>
      <c r="KUS90" s="122"/>
      <c r="KUT90" s="122"/>
      <c r="KUU90" s="122"/>
      <c r="KUV90" s="122"/>
      <c r="KUW90" s="122"/>
      <c r="KUX90" s="122"/>
      <c r="KUY90" s="122"/>
      <c r="KUZ90" s="122"/>
      <c r="KVA90" s="122"/>
      <c r="KVB90" s="122"/>
      <c r="KVC90" s="122"/>
      <c r="KVD90" s="122"/>
      <c r="KVE90" s="122"/>
      <c r="KVF90" s="122"/>
      <c r="KVG90" s="122"/>
      <c r="KVH90" s="122"/>
      <c r="KVI90" s="122"/>
      <c r="KVJ90" s="122"/>
      <c r="KVK90" s="122"/>
      <c r="KVL90" s="122"/>
      <c r="KVM90" s="122"/>
      <c r="KVN90" s="122"/>
      <c r="KVO90" s="122"/>
      <c r="KVP90" s="122"/>
      <c r="KVQ90" s="122"/>
      <c r="KVR90" s="122"/>
      <c r="KVS90" s="122"/>
      <c r="KVT90" s="122"/>
      <c r="KVU90" s="122"/>
      <c r="KVV90" s="122"/>
      <c r="KVW90" s="122"/>
      <c r="KVX90" s="122"/>
      <c r="KVY90" s="122"/>
      <c r="KVZ90" s="122"/>
      <c r="KWA90" s="122"/>
      <c r="KWB90" s="122"/>
      <c r="KWC90" s="122"/>
      <c r="KWD90" s="122"/>
      <c r="KWE90" s="122"/>
      <c r="KWF90" s="122"/>
      <c r="KWG90" s="122"/>
      <c r="KWH90" s="122"/>
      <c r="KWI90" s="122"/>
      <c r="KWJ90" s="122"/>
      <c r="KWK90" s="122"/>
      <c r="KWL90" s="122"/>
      <c r="KWM90" s="122"/>
      <c r="KWN90" s="122"/>
      <c r="KWO90" s="122"/>
      <c r="KWP90" s="122"/>
      <c r="KWQ90" s="122"/>
      <c r="KWR90" s="122"/>
      <c r="KWS90" s="122"/>
      <c r="KWT90" s="122"/>
      <c r="KWU90" s="122"/>
      <c r="KWV90" s="122"/>
      <c r="KWW90" s="122"/>
      <c r="KWX90" s="122"/>
      <c r="KWY90" s="122"/>
      <c r="KWZ90" s="122"/>
      <c r="KXA90" s="122"/>
      <c r="KXB90" s="122"/>
      <c r="KXC90" s="122"/>
      <c r="KXD90" s="122"/>
      <c r="KXE90" s="122"/>
      <c r="KXF90" s="122"/>
      <c r="KXG90" s="122"/>
      <c r="KXH90" s="122"/>
      <c r="KXI90" s="122"/>
      <c r="KXJ90" s="122"/>
      <c r="KXK90" s="122"/>
      <c r="KXL90" s="122"/>
      <c r="KXM90" s="122"/>
      <c r="KXN90" s="122"/>
      <c r="KXO90" s="122"/>
      <c r="KXP90" s="122"/>
      <c r="KXQ90" s="122"/>
      <c r="KXR90" s="122"/>
      <c r="KXS90" s="122"/>
      <c r="KXT90" s="122"/>
      <c r="KXU90" s="122"/>
      <c r="KXV90" s="122"/>
      <c r="KXW90" s="122"/>
      <c r="KXX90" s="122"/>
      <c r="KXY90" s="122"/>
      <c r="KXZ90" s="122"/>
      <c r="KYA90" s="122"/>
      <c r="KYB90" s="122"/>
      <c r="KYC90" s="122"/>
      <c r="KYD90" s="122"/>
      <c r="KYE90" s="122"/>
      <c r="KYF90" s="122"/>
      <c r="KYG90" s="122"/>
      <c r="KYH90" s="122"/>
      <c r="KYI90" s="122"/>
      <c r="KYJ90" s="122"/>
      <c r="KYK90" s="122"/>
      <c r="KYL90" s="122"/>
      <c r="KYM90" s="122"/>
      <c r="KYN90" s="122"/>
      <c r="KYO90" s="122"/>
      <c r="KYP90" s="122"/>
      <c r="KYQ90" s="122"/>
      <c r="KYR90" s="122"/>
      <c r="KYS90" s="122"/>
      <c r="KYT90" s="122"/>
      <c r="KYU90" s="122"/>
      <c r="KYV90" s="122"/>
      <c r="KYW90" s="122"/>
      <c r="KYX90" s="122"/>
      <c r="KYY90" s="122"/>
      <c r="KYZ90" s="122"/>
      <c r="KZA90" s="122"/>
      <c r="KZB90" s="122"/>
      <c r="KZC90" s="122"/>
      <c r="KZD90" s="122"/>
      <c r="KZE90" s="122"/>
      <c r="KZF90" s="122"/>
      <c r="KZG90" s="122"/>
      <c r="KZH90" s="122"/>
      <c r="KZI90" s="122"/>
      <c r="KZJ90" s="122"/>
      <c r="KZK90" s="122"/>
      <c r="KZL90" s="122"/>
      <c r="KZM90" s="122"/>
      <c r="KZN90" s="122"/>
      <c r="KZO90" s="122"/>
      <c r="KZP90" s="122"/>
      <c r="KZQ90" s="122"/>
      <c r="KZR90" s="122"/>
      <c r="KZS90" s="122"/>
      <c r="KZT90" s="122"/>
      <c r="KZU90" s="122"/>
      <c r="KZV90" s="122"/>
      <c r="KZW90" s="122"/>
      <c r="KZX90" s="122"/>
      <c r="KZY90" s="122"/>
      <c r="KZZ90" s="122"/>
      <c r="LAA90" s="122"/>
      <c r="LAB90" s="122"/>
      <c r="LAC90" s="122"/>
      <c r="LAD90" s="122"/>
      <c r="LAE90" s="122"/>
      <c r="LAF90" s="122"/>
      <c r="LAG90" s="122"/>
      <c r="LAH90" s="122"/>
      <c r="LAI90" s="122"/>
      <c r="LAJ90" s="122"/>
      <c r="LAK90" s="122"/>
      <c r="LAL90" s="122"/>
      <c r="LAM90" s="122"/>
      <c r="LAN90" s="122"/>
      <c r="LAO90" s="122"/>
      <c r="LAP90" s="122"/>
      <c r="LAQ90" s="122"/>
      <c r="LAR90" s="122"/>
      <c r="LAS90" s="122"/>
      <c r="LAT90" s="122"/>
      <c r="LAU90" s="122"/>
      <c r="LAV90" s="122"/>
      <c r="LAW90" s="122"/>
      <c r="LAX90" s="122"/>
      <c r="LAY90" s="122"/>
      <c r="LAZ90" s="122"/>
      <c r="LBA90" s="122"/>
      <c r="LBB90" s="122"/>
      <c r="LBC90" s="122"/>
      <c r="LBD90" s="122"/>
      <c r="LBE90" s="122"/>
      <c r="LBF90" s="122"/>
      <c r="LBG90" s="122"/>
      <c r="LBH90" s="122"/>
      <c r="LBI90" s="122"/>
      <c r="LBJ90" s="122"/>
      <c r="LBK90" s="122"/>
      <c r="LBL90" s="122"/>
      <c r="LBM90" s="122"/>
      <c r="LBN90" s="122"/>
      <c r="LBO90" s="122"/>
      <c r="LBP90" s="122"/>
      <c r="LBQ90" s="122"/>
      <c r="LBR90" s="122"/>
      <c r="LBS90" s="122"/>
      <c r="LBT90" s="122"/>
      <c r="LBU90" s="122"/>
      <c r="LBV90" s="122"/>
      <c r="LBW90" s="122"/>
      <c r="LBX90" s="122"/>
      <c r="LBY90" s="122"/>
      <c r="LBZ90" s="122"/>
      <c r="LCA90" s="122"/>
      <c r="LCB90" s="122"/>
      <c r="LCC90" s="122"/>
      <c r="LCD90" s="122"/>
      <c r="LCE90" s="122"/>
      <c r="LCF90" s="122"/>
      <c r="LCG90" s="122"/>
      <c r="LCH90" s="122"/>
      <c r="LCI90" s="122"/>
      <c r="LCJ90" s="122"/>
      <c r="LCK90" s="122"/>
      <c r="LCL90" s="122"/>
      <c r="LCM90" s="122"/>
      <c r="LCN90" s="122"/>
      <c r="LCO90" s="122"/>
      <c r="LCP90" s="122"/>
      <c r="LCQ90" s="122"/>
      <c r="LCR90" s="122"/>
      <c r="LCS90" s="122"/>
      <c r="LCT90" s="122"/>
      <c r="LCU90" s="122"/>
      <c r="LCV90" s="122"/>
      <c r="LCW90" s="122"/>
      <c r="LCX90" s="122"/>
      <c r="LCY90" s="122"/>
      <c r="LCZ90" s="122"/>
      <c r="LDA90" s="122"/>
      <c r="LDB90" s="122"/>
      <c r="LDC90" s="122"/>
      <c r="LDD90" s="122"/>
      <c r="LDE90" s="122"/>
      <c r="LDF90" s="122"/>
      <c r="LDG90" s="122"/>
      <c r="LDH90" s="122"/>
      <c r="LDI90" s="122"/>
      <c r="LDJ90" s="122"/>
      <c r="LDK90" s="122"/>
      <c r="LDL90" s="122"/>
      <c r="LDM90" s="122"/>
      <c r="LDN90" s="122"/>
      <c r="LDO90" s="122"/>
      <c r="LDP90" s="122"/>
      <c r="LDQ90" s="122"/>
      <c r="LDR90" s="122"/>
      <c r="LDS90" s="122"/>
      <c r="LDT90" s="122"/>
      <c r="LDU90" s="122"/>
      <c r="LDV90" s="122"/>
      <c r="LDW90" s="122"/>
      <c r="LDX90" s="122"/>
      <c r="LDY90" s="122"/>
      <c r="LDZ90" s="122"/>
      <c r="LEA90" s="122"/>
      <c r="LEB90" s="122"/>
      <c r="LEC90" s="122"/>
      <c r="LED90" s="122"/>
      <c r="LEE90" s="122"/>
      <c r="LEF90" s="122"/>
      <c r="LEG90" s="122"/>
      <c r="LEH90" s="122"/>
      <c r="LEI90" s="122"/>
      <c r="LEJ90" s="122"/>
      <c r="LEK90" s="122"/>
      <c r="LEL90" s="122"/>
      <c r="LEM90" s="122"/>
      <c r="LEN90" s="122"/>
      <c r="LEO90" s="122"/>
      <c r="LEP90" s="122"/>
      <c r="LEQ90" s="122"/>
      <c r="LER90" s="122"/>
      <c r="LES90" s="122"/>
      <c r="LET90" s="122"/>
      <c r="LEU90" s="122"/>
      <c r="LEV90" s="122"/>
      <c r="LEW90" s="122"/>
      <c r="LEX90" s="122"/>
      <c r="LEY90" s="122"/>
      <c r="LEZ90" s="122"/>
      <c r="LFA90" s="122"/>
      <c r="LFB90" s="122"/>
      <c r="LFC90" s="122"/>
      <c r="LFD90" s="122"/>
      <c r="LFE90" s="122"/>
      <c r="LFF90" s="122"/>
      <c r="LFG90" s="122"/>
      <c r="LFH90" s="122"/>
      <c r="LFI90" s="122"/>
      <c r="LFJ90" s="122"/>
      <c r="LFK90" s="122"/>
      <c r="LFL90" s="122"/>
      <c r="LFM90" s="122"/>
      <c r="LFN90" s="122"/>
      <c r="LFO90" s="122"/>
      <c r="LFP90" s="122"/>
      <c r="LFQ90" s="122"/>
      <c r="LFR90" s="122"/>
      <c r="LFS90" s="122"/>
      <c r="LFT90" s="122"/>
      <c r="LFU90" s="122"/>
      <c r="LFV90" s="122"/>
      <c r="LFW90" s="122"/>
      <c r="LFX90" s="122"/>
      <c r="LFY90" s="122"/>
      <c r="LFZ90" s="122"/>
      <c r="LGA90" s="122"/>
      <c r="LGB90" s="122"/>
      <c r="LGC90" s="122"/>
      <c r="LGD90" s="122"/>
      <c r="LGE90" s="122"/>
      <c r="LGF90" s="122"/>
      <c r="LGG90" s="122"/>
      <c r="LGH90" s="122"/>
      <c r="LGI90" s="122"/>
      <c r="LGJ90" s="122"/>
      <c r="LGK90" s="122"/>
      <c r="LGL90" s="122"/>
      <c r="LGM90" s="122"/>
      <c r="LGN90" s="122"/>
      <c r="LGO90" s="122"/>
      <c r="LGP90" s="122"/>
      <c r="LGQ90" s="122"/>
      <c r="LGR90" s="122"/>
      <c r="LGS90" s="122"/>
      <c r="LGT90" s="122"/>
      <c r="LGU90" s="122"/>
      <c r="LGV90" s="122"/>
      <c r="LGW90" s="122"/>
      <c r="LGX90" s="122"/>
      <c r="LGY90" s="122"/>
      <c r="LGZ90" s="122"/>
      <c r="LHA90" s="122"/>
      <c r="LHB90" s="122"/>
      <c r="LHC90" s="122"/>
      <c r="LHD90" s="122"/>
      <c r="LHE90" s="122"/>
      <c r="LHF90" s="122"/>
      <c r="LHG90" s="122"/>
      <c r="LHH90" s="122"/>
      <c r="LHI90" s="122"/>
      <c r="LHJ90" s="122"/>
      <c r="LHK90" s="122"/>
      <c r="LHL90" s="122"/>
      <c r="LHM90" s="122"/>
      <c r="LHN90" s="122"/>
      <c r="LHO90" s="122"/>
      <c r="LHP90" s="122"/>
      <c r="LHQ90" s="122"/>
      <c r="LHR90" s="122"/>
      <c r="LHS90" s="122"/>
      <c r="LHT90" s="122"/>
      <c r="LHU90" s="122"/>
      <c r="LHV90" s="122"/>
      <c r="LHW90" s="122"/>
      <c r="LHX90" s="122"/>
      <c r="LHY90" s="122"/>
      <c r="LHZ90" s="122"/>
      <c r="LIA90" s="122"/>
      <c r="LIB90" s="122"/>
      <c r="LIC90" s="122"/>
      <c r="LID90" s="122"/>
      <c r="LIE90" s="122"/>
      <c r="LIF90" s="122"/>
      <c r="LIG90" s="122"/>
      <c r="LIH90" s="122"/>
      <c r="LII90" s="122"/>
      <c r="LIJ90" s="122"/>
      <c r="LIK90" s="122"/>
      <c r="LIL90" s="122"/>
      <c r="LIM90" s="122"/>
      <c r="LIN90" s="122"/>
      <c r="LIO90" s="122"/>
      <c r="LIP90" s="122"/>
      <c r="LIQ90" s="122"/>
      <c r="LIR90" s="122"/>
      <c r="LIS90" s="122"/>
      <c r="LIT90" s="122"/>
      <c r="LIU90" s="122"/>
      <c r="LIV90" s="122"/>
      <c r="LIW90" s="122"/>
      <c r="LIX90" s="122"/>
      <c r="LIY90" s="122"/>
      <c r="LIZ90" s="122"/>
      <c r="LJA90" s="122"/>
      <c r="LJB90" s="122"/>
      <c r="LJC90" s="122"/>
      <c r="LJD90" s="122"/>
      <c r="LJE90" s="122"/>
      <c r="LJF90" s="122"/>
      <c r="LJG90" s="122"/>
      <c r="LJH90" s="122"/>
      <c r="LJI90" s="122"/>
      <c r="LJJ90" s="122"/>
      <c r="LJK90" s="122"/>
      <c r="LJL90" s="122"/>
      <c r="LJM90" s="122"/>
      <c r="LJN90" s="122"/>
      <c r="LJO90" s="122"/>
      <c r="LJP90" s="122"/>
      <c r="LJQ90" s="122"/>
      <c r="LJR90" s="122"/>
      <c r="LJS90" s="122"/>
      <c r="LJT90" s="122"/>
      <c r="LJU90" s="122"/>
      <c r="LJV90" s="122"/>
      <c r="LJW90" s="122"/>
      <c r="LJX90" s="122"/>
      <c r="LJY90" s="122"/>
      <c r="LJZ90" s="122"/>
      <c r="LKA90" s="122"/>
      <c r="LKB90" s="122"/>
      <c r="LKC90" s="122"/>
      <c r="LKD90" s="122"/>
      <c r="LKE90" s="122"/>
      <c r="LKF90" s="122"/>
      <c r="LKG90" s="122"/>
      <c r="LKH90" s="122"/>
      <c r="LKI90" s="122"/>
      <c r="LKJ90" s="122"/>
      <c r="LKK90" s="122"/>
      <c r="LKL90" s="122"/>
      <c r="LKM90" s="122"/>
      <c r="LKN90" s="122"/>
      <c r="LKO90" s="122"/>
      <c r="LKP90" s="122"/>
      <c r="LKQ90" s="122"/>
      <c r="LKR90" s="122"/>
      <c r="LKS90" s="122"/>
      <c r="LKT90" s="122"/>
      <c r="LKU90" s="122"/>
      <c r="LKV90" s="122"/>
      <c r="LKW90" s="122"/>
      <c r="LKX90" s="122"/>
      <c r="LKY90" s="122"/>
      <c r="LKZ90" s="122"/>
      <c r="LLA90" s="122"/>
      <c r="LLB90" s="122"/>
      <c r="LLC90" s="122"/>
      <c r="LLD90" s="122"/>
      <c r="LLE90" s="122"/>
      <c r="LLF90" s="122"/>
      <c r="LLG90" s="122"/>
      <c r="LLH90" s="122"/>
      <c r="LLI90" s="122"/>
      <c r="LLJ90" s="122"/>
      <c r="LLK90" s="122"/>
      <c r="LLL90" s="122"/>
      <c r="LLM90" s="122"/>
      <c r="LLN90" s="122"/>
      <c r="LLO90" s="122"/>
      <c r="LLP90" s="122"/>
      <c r="LLQ90" s="122"/>
      <c r="LLR90" s="122"/>
      <c r="LLS90" s="122"/>
      <c r="LLT90" s="122"/>
      <c r="LLU90" s="122"/>
      <c r="LLV90" s="122"/>
      <c r="LLW90" s="122"/>
      <c r="LLX90" s="122"/>
      <c r="LLY90" s="122"/>
      <c r="LLZ90" s="122"/>
      <c r="LMA90" s="122"/>
      <c r="LMB90" s="122"/>
      <c r="LMC90" s="122"/>
      <c r="LMD90" s="122"/>
      <c r="LME90" s="122"/>
      <c r="LMF90" s="122"/>
      <c r="LMG90" s="122"/>
      <c r="LMH90" s="122"/>
      <c r="LMI90" s="122"/>
      <c r="LMJ90" s="122"/>
      <c r="LMK90" s="122"/>
      <c r="LML90" s="122"/>
      <c r="LMM90" s="122"/>
      <c r="LMN90" s="122"/>
      <c r="LMO90" s="122"/>
      <c r="LMP90" s="122"/>
      <c r="LMQ90" s="122"/>
      <c r="LMR90" s="122"/>
      <c r="LMS90" s="122"/>
      <c r="LMT90" s="122"/>
      <c r="LMU90" s="122"/>
      <c r="LMV90" s="122"/>
      <c r="LMW90" s="122"/>
      <c r="LMX90" s="122"/>
      <c r="LMY90" s="122"/>
      <c r="LMZ90" s="122"/>
      <c r="LNA90" s="122"/>
      <c r="LNB90" s="122"/>
      <c r="LNC90" s="122"/>
      <c r="LND90" s="122"/>
      <c r="LNE90" s="122"/>
      <c r="LNF90" s="122"/>
      <c r="LNG90" s="122"/>
      <c r="LNH90" s="122"/>
      <c r="LNI90" s="122"/>
      <c r="LNJ90" s="122"/>
      <c r="LNK90" s="122"/>
      <c r="LNL90" s="122"/>
      <c r="LNM90" s="122"/>
      <c r="LNN90" s="122"/>
      <c r="LNO90" s="122"/>
      <c r="LNP90" s="122"/>
      <c r="LNQ90" s="122"/>
      <c r="LNR90" s="122"/>
      <c r="LNS90" s="122"/>
      <c r="LNT90" s="122"/>
      <c r="LNU90" s="122"/>
      <c r="LNV90" s="122"/>
      <c r="LNW90" s="122"/>
      <c r="LNX90" s="122"/>
      <c r="LNY90" s="122"/>
      <c r="LNZ90" s="122"/>
      <c r="LOA90" s="122"/>
      <c r="LOB90" s="122"/>
      <c r="LOC90" s="122"/>
      <c r="LOD90" s="122"/>
      <c r="LOE90" s="122"/>
      <c r="LOF90" s="122"/>
      <c r="LOG90" s="122"/>
      <c r="LOH90" s="122"/>
      <c r="LOI90" s="122"/>
      <c r="LOJ90" s="122"/>
      <c r="LOK90" s="122"/>
      <c r="LOL90" s="122"/>
      <c r="LOM90" s="122"/>
      <c r="LON90" s="122"/>
      <c r="LOO90" s="122"/>
      <c r="LOP90" s="122"/>
      <c r="LOQ90" s="122"/>
      <c r="LOR90" s="122"/>
      <c r="LOS90" s="122"/>
      <c r="LOT90" s="122"/>
      <c r="LOU90" s="122"/>
      <c r="LOV90" s="122"/>
      <c r="LOW90" s="122"/>
      <c r="LOX90" s="122"/>
      <c r="LOY90" s="122"/>
      <c r="LOZ90" s="122"/>
      <c r="LPA90" s="122"/>
      <c r="LPB90" s="122"/>
      <c r="LPC90" s="122"/>
      <c r="LPD90" s="122"/>
      <c r="LPE90" s="122"/>
      <c r="LPF90" s="122"/>
      <c r="LPG90" s="122"/>
      <c r="LPH90" s="122"/>
      <c r="LPI90" s="122"/>
      <c r="LPJ90" s="122"/>
      <c r="LPK90" s="122"/>
      <c r="LPL90" s="122"/>
      <c r="LPM90" s="122"/>
      <c r="LPN90" s="122"/>
      <c r="LPO90" s="122"/>
      <c r="LPP90" s="122"/>
      <c r="LPQ90" s="122"/>
      <c r="LPR90" s="122"/>
      <c r="LPS90" s="122"/>
      <c r="LPT90" s="122"/>
      <c r="LPU90" s="122"/>
      <c r="LPV90" s="122"/>
      <c r="LPW90" s="122"/>
      <c r="LPX90" s="122"/>
      <c r="LPY90" s="122"/>
      <c r="LPZ90" s="122"/>
      <c r="LQA90" s="122"/>
      <c r="LQB90" s="122"/>
      <c r="LQC90" s="122"/>
      <c r="LQD90" s="122"/>
      <c r="LQE90" s="122"/>
      <c r="LQF90" s="122"/>
      <c r="LQG90" s="122"/>
      <c r="LQH90" s="122"/>
      <c r="LQI90" s="122"/>
      <c r="LQJ90" s="122"/>
      <c r="LQK90" s="122"/>
      <c r="LQL90" s="122"/>
      <c r="LQM90" s="122"/>
      <c r="LQN90" s="122"/>
      <c r="LQO90" s="122"/>
      <c r="LQP90" s="122"/>
      <c r="LQQ90" s="122"/>
      <c r="LQR90" s="122"/>
      <c r="LQS90" s="122"/>
      <c r="LQT90" s="122"/>
      <c r="LQU90" s="122"/>
      <c r="LQV90" s="122"/>
      <c r="LQW90" s="122"/>
      <c r="LQX90" s="122"/>
      <c r="LQY90" s="122"/>
      <c r="LQZ90" s="122"/>
      <c r="LRA90" s="122"/>
      <c r="LRB90" s="122"/>
      <c r="LRC90" s="122"/>
      <c r="LRD90" s="122"/>
      <c r="LRE90" s="122"/>
      <c r="LRF90" s="122"/>
      <c r="LRG90" s="122"/>
      <c r="LRH90" s="122"/>
      <c r="LRI90" s="122"/>
      <c r="LRJ90" s="122"/>
      <c r="LRK90" s="122"/>
      <c r="LRL90" s="122"/>
      <c r="LRM90" s="122"/>
      <c r="LRN90" s="122"/>
      <c r="LRO90" s="122"/>
      <c r="LRP90" s="122"/>
      <c r="LRQ90" s="122"/>
      <c r="LRR90" s="122"/>
      <c r="LRS90" s="122"/>
      <c r="LRT90" s="122"/>
      <c r="LRU90" s="122"/>
      <c r="LRV90" s="122"/>
      <c r="LRW90" s="122"/>
      <c r="LRX90" s="122"/>
      <c r="LRY90" s="122"/>
      <c r="LRZ90" s="122"/>
      <c r="LSA90" s="122"/>
      <c r="LSB90" s="122"/>
      <c r="LSC90" s="122"/>
      <c r="LSD90" s="122"/>
      <c r="LSE90" s="122"/>
      <c r="LSF90" s="122"/>
      <c r="LSG90" s="122"/>
      <c r="LSH90" s="122"/>
      <c r="LSI90" s="122"/>
      <c r="LSJ90" s="122"/>
      <c r="LSK90" s="122"/>
      <c r="LSL90" s="122"/>
      <c r="LSM90" s="122"/>
      <c r="LSN90" s="122"/>
      <c r="LSO90" s="122"/>
      <c r="LSP90" s="122"/>
      <c r="LSQ90" s="122"/>
      <c r="LSR90" s="122"/>
      <c r="LSS90" s="122"/>
      <c r="LST90" s="122"/>
      <c r="LSU90" s="122"/>
      <c r="LSV90" s="122"/>
      <c r="LSW90" s="122"/>
      <c r="LSX90" s="122"/>
      <c r="LSY90" s="122"/>
      <c r="LSZ90" s="122"/>
      <c r="LTA90" s="122"/>
      <c r="LTB90" s="122"/>
      <c r="LTC90" s="122"/>
      <c r="LTD90" s="122"/>
      <c r="LTE90" s="122"/>
      <c r="LTF90" s="122"/>
      <c r="LTG90" s="122"/>
      <c r="LTH90" s="122"/>
      <c r="LTI90" s="122"/>
      <c r="LTJ90" s="122"/>
      <c r="LTK90" s="122"/>
      <c r="LTL90" s="122"/>
      <c r="LTM90" s="122"/>
      <c r="LTN90" s="122"/>
      <c r="LTO90" s="122"/>
      <c r="LTP90" s="122"/>
      <c r="LTQ90" s="122"/>
      <c r="LTR90" s="122"/>
      <c r="LTS90" s="122"/>
      <c r="LTT90" s="122"/>
      <c r="LTU90" s="122"/>
      <c r="LTV90" s="122"/>
      <c r="LTW90" s="122"/>
      <c r="LTX90" s="122"/>
      <c r="LTY90" s="122"/>
      <c r="LTZ90" s="122"/>
      <c r="LUA90" s="122"/>
      <c r="LUB90" s="122"/>
      <c r="LUC90" s="122"/>
      <c r="LUD90" s="122"/>
      <c r="LUE90" s="122"/>
      <c r="LUF90" s="122"/>
      <c r="LUG90" s="122"/>
      <c r="LUH90" s="122"/>
      <c r="LUI90" s="122"/>
      <c r="LUJ90" s="122"/>
      <c r="LUK90" s="122"/>
      <c r="LUL90" s="122"/>
      <c r="LUM90" s="122"/>
      <c r="LUN90" s="122"/>
      <c r="LUO90" s="122"/>
      <c r="LUP90" s="122"/>
      <c r="LUQ90" s="122"/>
      <c r="LUR90" s="122"/>
      <c r="LUS90" s="122"/>
      <c r="LUT90" s="122"/>
      <c r="LUU90" s="122"/>
      <c r="LUV90" s="122"/>
      <c r="LUW90" s="122"/>
      <c r="LUX90" s="122"/>
      <c r="LUY90" s="122"/>
      <c r="LUZ90" s="122"/>
      <c r="LVA90" s="122"/>
      <c r="LVB90" s="122"/>
      <c r="LVC90" s="122"/>
      <c r="LVD90" s="122"/>
      <c r="LVE90" s="122"/>
      <c r="LVF90" s="122"/>
      <c r="LVG90" s="122"/>
      <c r="LVH90" s="122"/>
      <c r="LVI90" s="122"/>
      <c r="LVJ90" s="122"/>
      <c r="LVK90" s="122"/>
      <c r="LVL90" s="122"/>
      <c r="LVM90" s="122"/>
      <c r="LVN90" s="122"/>
      <c r="LVO90" s="122"/>
      <c r="LVP90" s="122"/>
      <c r="LVQ90" s="122"/>
      <c r="LVR90" s="122"/>
      <c r="LVS90" s="122"/>
      <c r="LVT90" s="122"/>
      <c r="LVU90" s="122"/>
      <c r="LVV90" s="122"/>
      <c r="LVW90" s="122"/>
      <c r="LVX90" s="122"/>
      <c r="LVY90" s="122"/>
      <c r="LVZ90" s="122"/>
      <c r="LWA90" s="122"/>
      <c r="LWB90" s="122"/>
      <c r="LWC90" s="122"/>
      <c r="LWD90" s="122"/>
      <c r="LWE90" s="122"/>
      <c r="LWF90" s="122"/>
      <c r="LWG90" s="122"/>
      <c r="LWH90" s="122"/>
      <c r="LWI90" s="122"/>
      <c r="LWJ90" s="122"/>
      <c r="LWK90" s="122"/>
      <c r="LWL90" s="122"/>
      <c r="LWM90" s="122"/>
      <c r="LWN90" s="122"/>
      <c r="LWO90" s="122"/>
      <c r="LWP90" s="122"/>
      <c r="LWQ90" s="122"/>
      <c r="LWR90" s="122"/>
      <c r="LWS90" s="122"/>
      <c r="LWT90" s="122"/>
      <c r="LWU90" s="122"/>
      <c r="LWV90" s="122"/>
      <c r="LWW90" s="122"/>
      <c r="LWX90" s="122"/>
      <c r="LWY90" s="122"/>
      <c r="LWZ90" s="122"/>
      <c r="LXA90" s="122"/>
      <c r="LXB90" s="122"/>
      <c r="LXC90" s="122"/>
      <c r="LXD90" s="122"/>
      <c r="LXE90" s="122"/>
      <c r="LXF90" s="122"/>
      <c r="LXG90" s="122"/>
      <c r="LXH90" s="122"/>
      <c r="LXI90" s="122"/>
      <c r="LXJ90" s="122"/>
      <c r="LXK90" s="122"/>
      <c r="LXL90" s="122"/>
      <c r="LXM90" s="122"/>
      <c r="LXN90" s="122"/>
      <c r="LXO90" s="122"/>
      <c r="LXP90" s="122"/>
      <c r="LXQ90" s="122"/>
      <c r="LXR90" s="122"/>
      <c r="LXS90" s="122"/>
      <c r="LXT90" s="122"/>
      <c r="LXU90" s="122"/>
      <c r="LXV90" s="122"/>
      <c r="LXW90" s="122"/>
      <c r="LXX90" s="122"/>
      <c r="LXY90" s="122"/>
      <c r="LXZ90" s="122"/>
      <c r="LYA90" s="122"/>
      <c r="LYB90" s="122"/>
      <c r="LYC90" s="122"/>
      <c r="LYD90" s="122"/>
      <c r="LYE90" s="122"/>
      <c r="LYF90" s="122"/>
      <c r="LYG90" s="122"/>
      <c r="LYH90" s="122"/>
      <c r="LYI90" s="122"/>
      <c r="LYJ90" s="122"/>
      <c r="LYK90" s="122"/>
      <c r="LYL90" s="122"/>
      <c r="LYM90" s="122"/>
      <c r="LYN90" s="122"/>
      <c r="LYO90" s="122"/>
      <c r="LYP90" s="122"/>
      <c r="LYQ90" s="122"/>
      <c r="LYR90" s="122"/>
      <c r="LYS90" s="122"/>
      <c r="LYT90" s="122"/>
      <c r="LYU90" s="122"/>
      <c r="LYV90" s="122"/>
      <c r="LYW90" s="122"/>
      <c r="LYX90" s="122"/>
      <c r="LYY90" s="122"/>
      <c r="LYZ90" s="122"/>
      <c r="LZA90" s="122"/>
      <c r="LZB90" s="122"/>
      <c r="LZC90" s="122"/>
      <c r="LZD90" s="122"/>
      <c r="LZE90" s="122"/>
      <c r="LZF90" s="122"/>
      <c r="LZG90" s="122"/>
      <c r="LZH90" s="122"/>
      <c r="LZI90" s="122"/>
      <c r="LZJ90" s="122"/>
      <c r="LZK90" s="122"/>
      <c r="LZL90" s="122"/>
      <c r="LZM90" s="122"/>
      <c r="LZN90" s="122"/>
      <c r="LZO90" s="122"/>
      <c r="LZP90" s="122"/>
      <c r="LZQ90" s="122"/>
      <c r="LZR90" s="122"/>
      <c r="LZS90" s="122"/>
      <c r="LZT90" s="122"/>
      <c r="LZU90" s="122"/>
      <c r="LZV90" s="122"/>
      <c r="LZW90" s="122"/>
      <c r="LZX90" s="122"/>
      <c r="LZY90" s="122"/>
      <c r="LZZ90" s="122"/>
      <c r="MAA90" s="122"/>
      <c r="MAB90" s="122"/>
      <c r="MAC90" s="122"/>
      <c r="MAD90" s="122"/>
      <c r="MAE90" s="122"/>
      <c r="MAF90" s="122"/>
      <c r="MAG90" s="122"/>
      <c r="MAH90" s="122"/>
      <c r="MAI90" s="122"/>
      <c r="MAJ90" s="122"/>
      <c r="MAK90" s="122"/>
      <c r="MAL90" s="122"/>
      <c r="MAM90" s="122"/>
      <c r="MAN90" s="122"/>
      <c r="MAO90" s="122"/>
      <c r="MAP90" s="122"/>
      <c r="MAQ90" s="122"/>
      <c r="MAR90" s="122"/>
      <c r="MAS90" s="122"/>
      <c r="MAT90" s="122"/>
      <c r="MAU90" s="122"/>
      <c r="MAV90" s="122"/>
      <c r="MAW90" s="122"/>
      <c r="MAX90" s="122"/>
      <c r="MAY90" s="122"/>
      <c r="MAZ90" s="122"/>
      <c r="MBA90" s="122"/>
      <c r="MBB90" s="122"/>
      <c r="MBC90" s="122"/>
      <c r="MBD90" s="122"/>
      <c r="MBE90" s="122"/>
      <c r="MBF90" s="122"/>
      <c r="MBG90" s="122"/>
      <c r="MBH90" s="122"/>
      <c r="MBI90" s="122"/>
      <c r="MBJ90" s="122"/>
      <c r="MBK90" s="122"/>
      <c r="MBL90" s="122"/>
      <c r="MBM90" s="122"/>
      <c r="MBN90" s="122"/>
      <c r="MBO90" s="122"/>
      <c r="MBP90" s="122"/>
      <c r="MBQ90" s="122"/>
      <c r="MBR90" s="122"/>
      <c r="MBS90" s="122"/>
      <c r="MBT90" s="122"/>
      <c r="MBU90" s="122"/>
      <c r="MBV90" s="122"/>
      <c r="MBW90" s="122"/>
      <c r="MBX90" s="122"/>
      <c r="MBY90" s="122"/>
      <c r="MBZ90" s="122"/>
      <c r="MCA90" s="122"/>
      <c r="MCB90" s="122"/>
      <c r="MCC90" s="122"/>
      <c r="MCD90" s="122"/>
      <c r="MCE90" s="122"/>
      <c r="MCF90" s="122"/>
      <c r="MCG90" s="122"/>
      <c r="MCH90" s="122"/>
      <c r="MCI90" s="122"/>
      <c r="MCJ90" s="122"/>
      <c r="MCK90" s="122"/>
      <c r="MCL90" s="122"/>
      <c r="MCM90" s="122"/>
      <c r="MCN90" s="122"/>
      <c r="MCO90" s="122"/>
      <c r="MCP90" s="122"/>
      <c r="MCQ90" s="122"/>
      <c r="MCR90" s="122"/>
      <c r="MCS90" s="122"/>
      <c r="MCT90" s="122"/>
      <c r="MCU90" s="122"/>
      <c r="MCV90" s="122"/>
      <c r="MCW90" s="122"/>
      <c r="MCX90" s="122"/>
      <c r="MCY90" s="122"/>
      <c r="MCZ90" s="122"/>
      <c r="MDA90" s="122"/>
      <c r="MDB90" s="122"/>
      <c r="MDC90" s="122"/>
      <c r="MDD90" s="122"/>
      <c r="MDE90" s="122"/>
      <c r="MDF90" s="122"/>
      <c r="MDG90" s="122"/>
      <c r="MDH90" s="122"/>
      <c r="MDI90" s="122"/>
      <c r="MDJ90" s="122"/>
      <c r="MDK90" s="122"/>
      <c r="MDL90" s="122"/>
      <c r="MDM90" s="122"/>
      <c r="MDN90" s="122"/>
      <c r="MDO90" s="122"/>
      <c r="MDP90" s="122"/>
      <c r="MDQ90" s="122"/>
      <c r="MDR90" s="122"/>
      <c r="MDS90" s="122"/>
      <c r="MDT90" s="122"/>
      <c r="MDU90" s="122"/>
      <c r="MDV90" s="122"/>
      <c r="MDW90" s="122"/>
      <c r="MDX90" s="122"/>
      <c r="MDY90" s="122"/>
      <c r="MDZ90" s="122"/>
      <c r="MEA90" s="122"/>
      <c r="MEB90" s="122"/>
      <c r="MEC90" s="122"/>
      <c r="MED90" s="122"/>
      <c r="MEE90" s="122"/>
      <c r="MEF90" s="122"/>
      <c r="MEG90" s="122"/>
      <c r="MEH90" s="122"/>
      <c r="MEI90" s="122"/>
      <c r="MEJ90" s="122"/>
      <c r="MEK90" s="122"/>
      <c r="MEL90" s="122"/>
      <c r="MEM90" s="122"/>
      <c r="MEN90" s="122"/>
      <c r="MEO90" s="122"/>
      <c r="MEP90" s="122"/>
      <c r="MEQ90" s="122"/>
      <c r="MER90" s="122"/>
      <c r="MES90" s="122"/>
      <c r="MET90" s="122"/>
      <c r="MEU90" s="122"/>
      <c r="MEV90" s="122"/>
      <c r="MEW90" s="122"/>
      <c r="MEX90" s="122"/>
      <c r="MEY90" s="122"/>
      <c r="MEZ90" s="122"/>
      <c r="MFA90" s="122"/>
      <c r="MFB90" s="122"/>
      <c r="MFC90" s="122"/>
      <c r="MFD90" s="122"/>
      <c r="MFE90" s="122"/>
      <c r="MFF90" s="122"/>
      <c r="MFG90" s="122"/>
      <c r="MFH90" s="122"/>
      <c r="MFI90" s="122"/>
      <c r="MFJ90" s="122"/>
      <c r="MFK90" s="122"/>
      <c r="MFL90" s="122"/>
      <c r="MFM90" s="122"/>
      <c r="MFN90" s="122"/>
      <c r="MFO90" s="122"/>
      <c r="MFP90" s="122"/>
      <c r="MFQ90" s="122"/>
      <c r="MFR90" s="122"/>
      <c r="MFS90" s="122"/>
      <c r="MFT90" s="122"/>
      <c r="MFU90" s="122"/>
      <c r="MFV90" s="122"/>
      <c r="MFW90" s="122"/>
      <c r="MFX90" s="122"/>
      <c r="MFY90" s="122"/>
      <c r="MFZ90" s="122"/>
      <c r="MGA90" s="122"/>
      <c r="MGB90" s="122"/>
      <c r="MGC90" s="122"/>
      <c r="MGD90" s="122"/>
      <c r="MGE90" s="122"/>
      <c r="MGF90" s="122"/>
      <c r="MGG90" s="122"/>
      <c r="MGH90" s="122"/>
      <c r="MGI90" s="122"/>
      <c r="MGJ90" s="122"/>
      <c r="MGK90" s="122"/>
      <c r="MGL90" s="122"/>
      <c r="MGM90" s="122"/>
      <c r="MGN90" s="122"/>
      <c r="MGO90" s="122"/>
      <c r="MGP90" s="122"/>
      <c r="MGQ90" s="122"/>
      <c r="MGR90" s="122"/>
      <c r="MGS90" s="122"/>
      <c r="MGT90" s="122"/>
      <c r="MGU90" s="122"/>
      <c r="MGV90" s="122"/>
      <c r="MGW90" s="122"/>
      <c r="MGX90" s="122"/>
      <c r="MGY90" s="122"/>
      <c r="MGZ90" s="122"/>
      <c r="MHA90" s="122"/>
      <c r="MHB90" s="122"/>
      <c r="MHC90" s="122"/>
      <c r="MHD90" s="122"/>
      <c r="MHE90" s="122"/>
      <c r="MHF90" s="122"/>
      <c r="MHG90" s="122"/>
      <c r="MHH90" s="122"/>
      <c r="MHI90" s="122"/>
      <c r="MHJ90" s="122"/>
      <c r="MHK90" s="122"/>
      <c r="MHL90" s="122"/>
      <c r="MHM90" s="122"/>
      <c r="MHN90" s="122"/>
      <c r="MHO90" s="122"/>
      <c r="MHP90" s="122"/>
      <c r="MHQ90" s="122"/>
      <c r="MHR90" s="122"/>
      <c r="MHS90" s="122"/>
      <c r="MHT90" s="122"/>
      <c r="MHU90" s="122"/>
      <c r="MHV90" s="122"/>
      <c r="MHW90" s="122"/>
      <c r="MHX90" s="122"/>
      <c r="MHY90" s="122"/>
      <c r="MHZ90" s="122"/>
      <c r="MIA90" s="122"/>
      <c r="MIB90" s="122"/>
      <c r="MIC90" s="122"/>
      <c r="MID90" s="122"/>
      <c r="MIE90" s="122"/>
      <c r="MIF90" s="122"/>
      <c r="MIG90" s="122"/>
      <c r="MIH90" s="122"/>
      <c r="MII90" s="122"/>
      <c r="MIJ90" s="122"/>
      <c r="MIK90" s="122"/>
      <c r="MIL90" s="122"/>
      <c r="MIM90" s="122"/>
      <c r="MIN90" s="122"/>
      <c r="MIO90" s="122"/>
      <c r="MIP90" s="122"/>
      <c r="MIQ90" s="122"/>
      <c r="MIR90" s="122"/>
      <c r="MIS90" s="122"/>
      <c r="MIT90" s="122"/>
      <c r="MIU90" s="122"/>
      <c r="MIV90" s="122"/>
      <c r="MIW90" s="122"/>
      <c r="MIX90" s="122"/>
      <c r="MIY90" s="122"/>
      <c r="MIZ90" s="122"/>
      <c r="MJA90" s="122"/>
      <c r="MJB90" s="122"/>
      <c r="MJC90" s="122"/>
      <c r="MJD90" s="122"/>
      <c r="MJE90" s="122"/>
      <c r="MJF90" s="122"/>
      <c r="MJG90" s="122"/>
      <c r="MJH90" s="122"/>
      <c r="MJI90" s="122"/>
      <c r="MJJ90" s="122"/>
      <c r="MJK90" s="122"/>
      <c r="MJL90" s="122"/>
      <c r="MJM90" s="122"/>
      <c r="MJN90" s="122"/>
      <c r="MJO90" s="122"/>
      <c r="MJP90" s="122"/>
      <c r="MJQ90" s="122"/>
      <c r="MJR90" s="122"/>
      <c r="MJS90" s="122"/>
      <c r="MJT90" s="122"/>
      <c r="MJU90" s="122"/>
      <c r="MJV90" s="122"/>
      <c r="MJW90" s="122"/>
      <c r="MJX90" s="122"/>
      <c r="MJY90" s="122"/>
      <c r="MJZ90" s="122"/>
      <c r="MKA90" s="122"/>
      <c r="MKB90" s="122"/>
      <c r="MKC90" s="122"/>
      <c r="MKD90" s="122"/>
      <c r="MKE90" s="122"/>
      <c r="MKF90" s="122"/>
      <c r="MKG90" s="122"/>
      <c r="MKH90" s="122"/>
      <c r="MKI90" s="122"/>
      <c r="MKJ90" s="122"/>
      <c r="MKK90" s="122"/>
      <c r="MKL90" s="122"/>
      <c r="MKM90" s="122"/>
      <c r="MKN90" s="122"/>
      <c r="MKO90" s="122"/>
      <c r="MKP90" s="122"/>
      <c r="MKQ90" s="122"/>
      <c r="MKR90" s="122"/>
      <c r="MKS90" s="122"/>
      <c r="MKT90" s="122"/>
      <c r="MKU90" s="122"/>
      <c r="MKV90" s="122"/>
      <c r="MKW90" s="122"/>
      <c r="MKX90" s="122"/>
      <c r="MKY90" s="122"/>
      <c r="MKZ90" s="122"/>
      <c r="MLA90" s="122"/>
      <c r="MLB90" s="122"/>
      <c r="MLC90" s="122"/>
      <c r="MLD90" s="122"/>
      <c r="MLE90" s="122"/>
      <c r="MLF90" s="122"/>
      <c r="MLG90" s="122"/>
      <c r="MLH90" s="122"/>
      <c r="MLI90" s="122"/>
      <c r="MLJ90" s="122"/>
      <c r="MLK90" s="122"/>
      <c r="MLL90" s="122"/>
      <c r="MLM90" s="122"/>
      <c r="MLN90" s="122"/>
      <c r="MLO90" s="122"/>
      <c r="MLP90" s="122"/>
      <c r="MLQ90" s="122"/>
      <c r="MLR90" s="122"/>
      <c r="MLS90" s="122"/>
      <c r="MLT90" s="122"/>
      <c r="MLU90" s="122"/>
      <c r="MLV90" s="122"/>
      <c r="MLW90" s="122"/>
      <c r="MLX90" s="122"/>
      <c r="MLY90" s="122"/>
      <c r="MLZ90" s="122"/>
      <c r="MMA90" s="122"/>
      <c r="MMB90" s="122"/>
      <c r="MMC90" s="122"/>
      <c r="MMD90" s="122"/>
      <c r="MME90" s="122"/>
      <c r="MMF90" s="122"/>
      <c r="MMG90" s="122"/>
      <c r="MMH90" s="122"/>
      <c r="MMI90" s="122"/>
      <c r="MMJ90" s="122"/>
      <c r="MMK90" s="122"/>
      <c r="MML90" s="122"/>
      <c r="MMM90" s="122"/>
      <c r="MMN90" s="122"/>
      <c r="MMO90" s="122"/>
      <c r="MMP90" s="122"/>
      <c r="MMQ90" s="122"/>
      <c r="MMR90" s="122"/>
      <c r="MMS90" s="122"/>
      <c r="MMT90" s="122"/>
      <c r="MMU90" s="122"/>
      <c r="MMV90" s="122"/>
      <c r="MMW90" s="122"/>
      <c r="MMX90" s="122"/>
      <c r="MMY90" s="122"/>
      <c r="MMZ90" s="122"/>
      <c r="MNA90" s="122"/>
      <c r="MNB90" s="122"/>
      <c r="MNC90" s="122"/>
      <c r="MND90" s="122"/>
      <c r="MNE90" s="122"/>
      <c r="MNF90" s="122"/>
      <c r="MNG90" s="122"/>
      <c r="MNH90" s="122"/>
      <c r="MNI90" s="122"/>
      <c r="MNJ90" s="122"/>
      <c r="MNK90" s="122"/>
      <c r="MNL90" s="122"/>
      <c r="MNM90" s="122"/>
      <c r="MNN90" s="122"/>
      <c r="MNO90" s="122"/>
      <c r="MNP90" s="122"/>
      <c r="MNQ90" s="122"/>
      <c r="MNR90" s="122"/>
      <c r="MNS90" s="122"/>
      <c r="MNT90" s="122"/>
      <c r="MNU90" s="122"/>
      <c r="MNV90" s="122"/>
      <c r="MNW90" s="122"/>
      <c r="MNX90" s="122"/>
      <c r="MNY90" s="122"/>
      <c r="MNZ90" s="122"/>
      <c r="MOA90" s="122"/>
      <c r="MOB90" s="122"/>
      <c r="MOC90" s="122"/>
      <c r="MOD90" s="122"/>
      <c r="MOE90" s="122"/>
      <c r="MOF90" s="122"/>
      <c r="MOG90" s="122"/>
      <c r="MOH90" s="122"/>
      <c r="MOI90" s="122"/>
      <c r="MOJ90" s="122"/>
      <c r="MOK90" s="122"/>
      <c r="MOL90" s="122"/>
      <c r="MOM90" s="122"/>
      <c r="MON90" s="122"/>
      <c r="MOO90" s="122"/>
      <c r="MOP90" s="122"/>
      <c r="MOQ90" s="122"/>
      <c r="MOR90" s="122"/>
      <c r="MOS90" s="122"/>
      <c r="MOT90" s="122"/>
      <c r="MOU90" s="122"/>
      <c r="MOV90" s="122"/>
      <c r="MOW90" s="122"/>
      <c r="MOX90" s="122"/>
      <c r="MOY90" s="122"/>
      <c r="MOZ90" s="122"/>
      <c r="MPA90" s="122"/>
      <c r="MPB90" s="122"/>
      <c r="MPC90" s="122"/>
      <c r="MPD90" s="122"/>
      <c r="MPE90" s="122"/>
      <c r="MPF90" s="122"/>
      <c r="MPG90" s="122"/>
      <c r="MPH90" s="122"/>
      <c r="MPI90" s="122"/>
      <c r="MPJ90" s="122"/>
      <c r="MPK90" s="122"/>
      <c r="MPL90" s="122"/>
      <c r="MPM90" s="122"/>
      <c r="MPN90" s="122"/>
      <c r="MPO90" s="122"/>
      <c r="MPP90" s="122"/>
      <c r="MPQ90" s="122"/>
      <c r="MPR90" s="122"/>
      <c r="MPS90" s="122"/>
      <c r="MPT90" s="122"/>
      <c r="MPU90" s="122"/>
      <c r="MPV90" s="122"/>
      <c r="MPW90" s="122"/>
      <c r="MPX90" s="122"/>
      <c r="MPY90" s="122"/>
      <c r="MPZ90" s="122"/>
      <c r="MQA90" s="122"/>
      <c r="MQB90" s="122"/>
      <c r="MQC90" s="122"/>
      <c r="MQD90" s="122"/>
      <c r="MQE90" s="122"/>
      <c r="MQF90" s="122"/>
      <c r="MQG90" s="122"/>
      <c r="MQH90" s="122"/>
      <c r="MQI90" s="122"/>
      <c r="MQJ90" s="122"/>
      <c r="MQK90" s="122"/>
      <c r="MQL90" s="122"/>
      <c r="MQM90" s="122"/>
      <c r="MQN90" s="122"/>
      <c r="MQO90" s="122"/>
      <c r="MQP90" s="122"/>
      <c r="MQQ90" s="122"/>
      <c r="MQR90" s="122"/>
      <c r="MQS90" s="122"/>
      <c r="MQT90" s="122"/>
      <c r="MQU90" s="122"/>
      <c r="MQV90" s="122"/>
      <c r="MQW90" s="122"/>
      <c r="MQX90" s="122"/>
      <c r="MQY90" s="122"/>
      <c r="MQZ90" s="122"/>
      <c r="MRA90" s="122"/>
      <c r="MRB90" s="122"/>
      <c r="MRC90" s="122"/>
      <c r="MRD90" s="122"/>
      <c r="MRE90" s="122"/>
      <c r="MRF90" s="122"/>
      <c r="MRG90" s="122"/>
      <c r="MRH90" s="122"/>
      <c r="MRI90" s="122"/>
      <c r="MRJ90" s="122"/>
      <c r="MRK90" s="122"/>
      <c r="MRL90" s="122"/>
      <c r="MRM90" s="122"/>
      <c r="MRN90" s="122"/>
      <c r="MRO90" s="122"/>
      <c r="MRP90" s="122"/>
      <c r="MRQ90" s="122"/>
      <c r="MRR90" s="122"/>
      <c r="MRS90" s="122"/>
      <c r="MRT90" s="122"/>
      <c r="MRU90" s="122"/>
      <c r="MRV90" s="122"/>
      <c r="MRW90" s="122"/>
      <c r="MRX90" s="122"/>
      <c r="MRY90" s="122"/>
      <c r="MRZ90" s="122"/>
      <c r="MSA90" s="122"/>
      <c r="MSB90" s="122"/>
      <c r="MSC90" s="122"/>
      <c r="MSD90" s="122"/>
      <c r="MSE90" s="122"/>
      <c r="MSF90" s="122"/>
      <c r="MSG90" s="122"/>
      <c r="MSH90" s="122"/>
      <c r="MSI90" s="122"/>
      <c r="MSJ90" s="122"/>
      <c r="MSK90" s="122"/>
      <c r="MSL90" s="122"/>
      <c r="MSM90" s="122"/>
      <c r="MSN90" s="122"/>
      <c r="MSO90" s="122"/>
      <c r="MSP90" s="122"/>
      <c r="MSQ90" s="122"/>
      <c r="MSR90" s="122"/>
      <c r="MSS90" s="122"/>
      <c r="MST90" s="122"/>
      <c r="MSU90" s="122"/>
      <c r="MSV90" s="122"/>
      <c r="MSW90" s="122"/>
      <c r="MSX90" s="122"/>
      <c r="MSY90" s="122"/>
      <c r="MSZ90" s="122"/>
      <c r="MTA90" s="122"/>
      <c r="MTB90" s="122"/>
      <c r="MTC90" s="122"/>
      <c r="MTD90" s="122"/>
      <c r="MTE90" s="122"/>
      <c r="MTF90" s="122"/>
      <c r="MTG90" s="122"/>
      <c r="MTH90" s="122"/>
      <c r="MTI90" s="122"/>
      <c r="MTJ90" s="122"/>
      <c r="MTK90" s="122"/>
      <c r="MTL90" s="122"/>
      <c r="MTM90" s="122"/>
      <c r="MTN90" s="122"/>
      <c r="MTO90" s="122"/>
      <c r="MTP90" s="122"/>
      <c r="MTQ90" s="122"/>
      <c r="MTR90" s="122"/>
      <c r="MTS90" s="122"/>
      <c r="MTT90" s="122"/>
      <c r="MTU90" s="122"/>
      <c r="MTV90" s="122"/>
      <c r="MTW90" s="122"/>
      <c r="MTX90" s="122"/>
      <c r="MTY90" s="122"/>
      <c r="MTZ90" s="122"/>
      <c r="MUA90" s="122"/>
      <c r="MUB90" s="122"/>
      <c r="MUC90" s="122"/>
      <c r="MUD90" s="122"/>
      <c r="MUE90" s="122"/>
      <c r="MUF90" s="122"/>
      <c r="MUG90" s="122"/>
      <c r="MUH90" s="122"/>
      <c r="MUI90" s="122"/>
      <c r="MUJ90" s="122"/>
      <c r="MUK90" s="122"/>
      <c r="MUL90" s="122"/>
      <c r="MUM90" s="122"/>
      <c r="MUN90" s="122"/>
      <c r="MUO90" s="122"/>
      <c r="MUP90" s="122"/>
      <c r="MUQ90" s="122"/>
      <c r="MUR90" s="122"/>
      <c r="MUS90" s="122"/>
      <c r="MUT90" s="122"/>
      <c r="MUU90" s="122"/>
      <c r="MUV90" s="122"/>
      <c r="MUW90" s="122"/>
      <c r="MUX90" s="122"/>
      <c r="MUY90" s="122"/>
      <c r="MUZ90" s="122"/>
      <c r="MVA90" s="122"/>
      <c r="MVB90" s="122"/>
      <c r="MVC90" s="122"/>
      <c r="MVD90" s="122"/>
      <c r="MVE90" s="122"/>
      <c r="MVF90" s="122"/>
      <c r="MVG90" s="122"/>
      <c r="MVH90" s="122"/>
      <c r="MVI90" s="122"/>
      <c r="MVJ90" s="122"/>
      <c r="MVK90" s="122"/>
      <c r="MVL90" s="122"/>
      <c r="MVM90" s="122"/>
      <c r="MVN90" s="122"/>
      <c r="MVO90" s="122"/>
      <c r="MVP90" s="122"/>
      <c r="MVQ90" s="122"/>
      <c r="MVR90" s="122"/>
      <c r="MVS90" s="122"/>
      <c r="MVT90" s="122"/>
      <c r="MVU90" s="122"/>
      <c r="MVV90" s="122"/>
      <c r="MVW90" s="122"/>
      <c r="MVX90" s="122"/>
      <c r="MVY90" s="122"/>
      <c r="MVZ90" s="122"/>
      <c r="MWA90" s="122"/>
      <c r="MWB90" s="122"/>
      <c r="MWC90" s="122"/>
      <c r="MWD90" s="122"/>
      <c r="MWE90" s="122"/>
      <c r="MWF90" s="122"/>
      <c r="MWG90" s="122"/>
      <c r="MWH90" s="122"/>
      <c r="MWI90" s="122"/>
      <c r="MWJ90" s="122"/>
      <c r="MWK90" s="122"/>
      <c r="MWL90" s="122"/>
      <c r="MWM90" s="122"/>
      <c r="MWN90" s="122"/>
      <c r="MWO90" s="122"/>
      <c r="MWP90" s="122"/>
      <c r="MWQ90" s="122"/>
      <c r="MWR90" s="122"/>
      <c r="MWS90" s="122"/>
      <c r="MWT90" s="122"/>
      <c r="MWU90" s="122"/>
      <c r="MWV90" s="122"/>
      <c r="MWW90" s="122"/>
      <c r="MWX90" s="122"/>
      <c r="MWY90" s="122"/>
      <c r="MWZ90" s="122"/>
      <c r="MXA90" s="122"/>
      <c r="MXB90" s="122"/>
      <c r="MXC90" s="122"/>
      <c r="MXD90" s="122"/>
      <c r="MXE90" s="122"/>
      <c r="MXF90" s="122"/>
      <c r="MXG90" s="122"/>
      <c r="MXH90" s="122"/>
      <c r="MXI90" s="122"/>
      <c r="MXJ90" s="122"/>
      <c r="MXK90" s="122"/>
      <c r="MXL90" s="122"/>
      <c r="MXM90" s="122"/>
      <c r="MXN90" s="122"/>
      <c r="MXO90" s="122"/>
      <c r="MXP90" s="122"/>
      <c r="MXQ90" s="122"/>
      <c r="MXR90" s="122"/>
      <c r="MXS90" s="122"/>
      <c r="MXT90" s="122"/>
      <c r="MXU90" s="122"/>
      <c r="MXV90" s="122"/>
      <c r="MXW90" s="122"/>
      <c r="MXX90" s="122"/>
      <c r="MXY90" s="122"/>
      <c r="MXZ90" s="122"/>
      <c r="MYA90" s="122"/>
      <c r="MYB90" s="122"/>
      <c r="MYC90" s="122"/>
      <c r="MYD90" s="122"/>
      <c r="MYE90" s="122"/>
      <c r="MYF90" s="122"/>
      <c r="MYG90" s="122"/>
      <c r="MYH90" s="122"/>
      <c r="MYI90" s="122"/>
      <c r="MYJ90" s="122"/>
      <c r="MYK90" s="122"/>
      <c r="MYL90" s="122"/>
      <c r="MYM90" s="122"/>
      <c r="MYN90" s="122"/>
      <c r="MYO90" s="122"/>
      <c r="MYP90" s="122"/>
      <c r="MYQ90" s="122"/>
      <c r="MYR90" s="122"/>
      <c r="MYS90" s="122"/>
      <c r="MYT90" s="122"/>
      <c r="MYU90" s="122"/>
      <c r="MYV90" s="122"/>
      <c r="MYW90" s="122"/>
      <c r="MYX90" s="122"/>
      <c r="MYY90" s="122"/>
      <c r="MYZ90" s="122"/>
      <c r="MZA90" s="122"/>
      <c r="MZB90" s="122"/>
      <c r="MZC90" s="122"/>
      <c r="MZD90" s="122"/>
      <c r="MZE90" s="122"/>
      <c r="MZF90" s="122"/>
      <c r="MZG90" s="122"/>
      <c r="MZH90" s="122"/>
      <c r="MZI90" s="122"/>
      <c r="MZJ90" s="122"/>
      <c r="MZK90" s="122"/>
      <c r="MZL90" s="122"/>
      <c r="MZM90" s="122"/>
      <c r="MZN90" s="122"/>
      <c r="MZO90" s="122"/>
      <c r="MZP90" s="122"/>
      <c r="MZQ90" s="122"/>
      <c r="MZR90" s="122"/>
      <c r="MZS90" s="122"/>
      <c r="MZT90" s="122"/>
      <c r="MZU90" s="122"/>
      <c r="MZV90" s="122"/>
      <c r="MZW90" s="122"/>
      <c r="MZX90" s="122"/>
      <c r="MZY90" s="122"/>
      <c r="MZZ90" s="122"/>
      <c r="NAA90" s="122"/>
      <c r="NAB90" s="122"/>
      <c r="NAC90" s="122"/>
      <c r="NAD90" s="122"/>
      <c r="NAE90" s="122"/>
      <c r="NAF90" s="122"/>
      <c r="NAG90" s="122"/>
      <c r="NAH90" s="122"/>
      <c r="NAI90" s="122"/>
      <c r="NAJ90" s="122"/>
      <c r="NAK90" s="122"/>
      <c r="NAL90" s="122"/>
      <c r="NAM90" s="122"/>
      <c r="NAN90" s="122"/>
      <c r="NAO90" s="122"/>
      <c r="NAP90" s="122"/>
      <c r="NAQ90" s="122"/>
      <c r="NAR90" s="122"/>
      <c r="NAS90" s="122"/>
      <c r="NAT90" s="122"/>
      <c r="NAU90" s="122"/>
      <c r="NAV90" s="122"/>
      <c r="NAW90" s="122"/>
      <c r="NAX90" s="122"/>
      <c r="NAY90" s="122"/>
      <c r="NAZ90" s="122"/>
      <c r="NBA90" s="122"/>
      <c r="NBB90" s="122"/>
      <c r="NBC90" s="122"/>
      <c r="NBD90" s="122"/>
      <c r="NBE90" s="122"/>
      <c r="NBF90" s="122"/>
      <c r="NBG90" s="122"/>
      <c r="NBH90" s="122"/>
      <c r="NBI90" s="122"/>
      <c r="NBJ90" s="122"/>
      <c r="NBK90" s="122"/>
      <c r="NBL90" s="122"/>
      <c r="NBM90" s="122"/>
      <c r="NBN90" s="122"/>
      <c r="NBO90" s="122"/>
      <c r="NBP90" s="122"/>
      <c r="NBQ90" s="122"/>
      <c r="NBR90" s="122"/>
      <c r="NBS90" s="122"/>
      <c r="NBT90" s="122"/>
      <c r="NBU90" s="122"/>
      <c r="NBV90" s="122"/>
      <c r="NBW90" s="122"/>
      <c r="NBX90" s="122"/>
      <c r="NBY90" s="122"/>
      <c r="NBZ90" s="122"/>
      <c r="NCA90" s="122"/>
      <c r="NCB90" s="122"/>
      <c r="NCC90" s="122"/>
      <c r="NCD90" s="122"/>
      <c r="NCE90" s="122"/>
      <c r="NCF90" s="122"/>
      <c r="NCG90" s="122"/>
      <c r="NCH90" s="122"/>
      <c r="NCI90" s="122"/>
      <c r="NCJ90" s="122"/>
      <c r="NCK90" s="122"/>
      <c r="NCL90" s="122"/>
      <c r="NCM90" s="122"/>
      <c r="NCN90" s="122"/>
      <c r="NCO90" s="122"/>
      <c r="NCP90" s="122"/>
      <c r="NCQ90" s="122"/>
      <c r="NCR90" s="122"/>
      <c r="NCS90" s="122"/>
      <c r="NCT90" s="122"/>
      <c r="NCU90" s="122"/>
      <c r="NCV90" s="122"/>
      <c r="NCW90" s="122"/>
      <c r="NCX90" s="122"/>
      <c r="NCY90" s="122"/>
      <c r="NCZ90" s="122"/>
      <c r="NDA90" s="122"/>
      <c r="NDB90" s="122"/>
      <c r="NDC90" s="122"/>
      <c r="NDD90" s="122"/>
      <c r="NDE90" s="122"/>
      <c r="NDF90" s="122"/>
      <c r="NDG90" s="122"/>
      <c r="NDH90" s="122"/>
      <c r="NDI90" s="122"/>
      <c r="NDJ90" s="122"/>
      <c r="NDK90" s="122"/>
      <c r="NDL90" s="122"/>
      <c r="NDM90" s="122"/>
      <c r="NDN90" s="122"/>
      <c r="NDO90" s="122"/>
      <c r="NDP90" s="122"/>
      <c r="NDQ90" s="122"/>
      <c r="NDR90" s="122"/>
      <c r="NDS90" s="122"/>
      <c r="NDT90" s="122"/>
      <c r="NDU90" s="122"/>
      <c r="NDV90" s="122"/>
      <c r="NDW90" s="122"/>
      <c r="NDX90" s="122"/>
      <c r="NDY90" s="122"/>
      <c r="NDZ90" s="122"/>
      <c r="NEA90" s="122"/>
      <c r="NEB90" s="122"/>
      <c r="NEC90" s="122"/>
      <c r="NED90" s="122"/>
      <c r="NEE90" s="122"/>
      <c r="NEF90" s="122"/>
      <c r="NEG90" s="122"/>
      <c r="NEH90" s="122"/>
      <c r="NEI90" s="122"/>
      <c r="NEJ90" s="122"/>
      <c r="NEK90" s="122"/>
      <c r="NEL90" s="122"/>
      <c r="NEM90" s="122"/>
      <c r="NEN90" s="122"/>
      <c r="NEO90" s="122"/>
      <c r="NEP90" s="122"/>
      <c r="NEQ90" s="122"/>
      <c r="NER90" s="122"/>
      <c r="NES90" s="122"/>
      <c r="NET90" s="122"/>
      <c r="NEU90" s="122"/>
      <c r="NEV90" s="122"/>
      <c r="NEW90" s="122"/>
      <c r="NEX90" s="122"/>
      <c r="NEY90" s="122"/>
      <c r="NEZ90" s="122"/>
      <c r="NFA90" s="122"/>
      <c r="NFB90" s="122"/>
      <c r="NFC90" s="122"/>
      <c r="NFD90" s="122"/>
      <c r="NFE90" s="122"/>
      <c r="NFF90" s="122"/>
      <c r="NFG90" s="122"/>
      <c r="NFH90" s="122"/>
      <c r="NFI90" s="122"/>
      <c r="NFJ90" s="122"/>
      <c r="NFK90" s="122"/>
      <c r="NFL90" s="122"/>
      <c r="NFM90" s="122"/>
      <c r="NFN90" s="122"/>
      <c r="NFO90" s="122"/>
      <c r="NFP90" s="122"/>
      <c r="NFQ90" s="122"/>
      <c r="NFR90" s="122"/>
      <c r="NFS90" s="122"/>
      <c r="NFT90" s="122"/>
      <c r="NFU90" s="122"/>
      <c r="NFV90" s="122"/>
      <c r="NFW90" s="122"/>
      <c r="NFX90" s="122"/>
      <c r="NFY90" s="122"/>
      <c r="NFZ90" s="122"/>
      <c r="NGA90" s="122"/>
      <c r="NGB90" s="122"/>
      <c r="NGC90" s="122"/>
      <c r="NGD90" s="122"/>
      <c r="NGE90" s="122"/>
      <c r="NGF90" s="122"/>
      <c r="NGG90" s="122"/>
      <c r="NGH90" s="122"/>
      <c r="NGI90" s="122"/>
      <c r="NGJ90" s="122"/>
      <c r="NGK90" s="122"/>
      <c r="NGL90" s="122"/>
      <c r="NGM90" s="122"/>
      <c r="NGN90" s="122"/>
      <c r="NGO90" s="122"/>
      <c r="NGP90" s="122"/>
      <c r="NGQ90" s="122"/>
      <c r="NGR90" s="122"/>
      <c r="NGS90" s="122"/>
      <c r="NGT90" s="122"/>
      <c r="NGU90" s="122"/>
      <c r="NGV90" s="122"/>
      <c r="NGW90" s="122"/>
      <c r="NGX90" s="122"/>
      <c r="NGY90" s="122"/>
      <c r="NGZ90" s="122"/>
      <c r="NHA90" s="122"/>
      <c r="NHB90" s="122"/>
      <c r="NHC90" s="122"/>
      <c r="NHD90" s="122"/>
      <c r="NHE90" s="122"/>
      <c r="NHF90" s="122"/>
      <c r="NHG90" s="122"/>
      <c r="NHH90" s="122"/>
      <c r="NHI90" s="122"/>
      <c r="NHJ90" s="122"/>
      <c r="NHK90" s="122"/>
      <c r="NHL90" s="122"/>
      <c r="NHM90" s="122"/>
      <c r="NHN90" s="122"/>
      <c r="NHO90" s="122"/>
      <c r="NHP90" s="122"/>
      <c r="NHQ90" s="122"/>
      <c r="NHR90" s="122"/>
      <c r="NHS90" s="122"/>
      <c r="NHT90" s="122"/>
      <c r="NHU90" s="122"/>
      <c r="NHV90" s="122"/>
      <c r="NHW90" s="122"/>
      <c r="NHX90" s="122"/>
      <c r="NHY90" s="122"/>
      <c r="NHZ90" s="122"/>
      <c r="NIA90" s="122"/>
      <c r="NIB90" s="122"/>
      <c r="NIC90" s="122"/>
      <c r="NID90" s="122"/>
      <c r="NIE90" s="122"/>
      <c r="NIF90" s="122"/>
      <c r="NIG90" s="122"/>
      <c r="NIH90" s="122"/>
      <c r="NII90" s="122"/>
      <c r="NIJ90" s="122"/>
      <c r="NIK90" s="122"/>
      <c r="NIL90" s="122"/>
      <c r="NIM90" s="122"/>
      <c r="NIN90" s="122"/>
      <c r="NIO90" s="122"/>
      <c r="NIP90" s="122"/>
      <c r="NIQ90" s="122"/>
      <c r="NIR90" s="122"/>
      <c r="NIS90" s="122"/>
      <c r="NIT90" s="122"/>
      <c r="NIU90" s="122"/>
      <c r="NIV90" s="122"/>
      <c r="NIW90" s="122"/>
      <c r="NIX90" s="122"/>
      <c r="NIY90" s="122"/>
      <c r="NIZ90" s="122"/>
      <c r="NJA90" s="122"/>
      <c r="NJB90" s="122"/>
      <c r="NJC90" s="122"/>
      <c r="NJD90" s="122"/>
      <c r="NJE90" s="122"/>
      <c r="NJF90" s="122"/>
      <c r="NJG90" s="122"/>
      <c r="NJH90" s="122"/>
      <c r="NJI90" s="122"/>
      <c r="NJJ90" s="122"/>
      <c r="NJK90" s="122"/>
      <c r="NJL90" s="122"/>
      <c r="NJM90" s="122"/>
      <c r="NJN90" s="122"/>
      <c r="NJO90" s="122"/>
      <c r="NJP90" s="122"/>
      <c r="NJQ90" s="122"/>
      <c r="NJR90" s="122"/>
      <c r="NJS90" s="122"/>
      <c r="NJT90" s="122"/>
      <c r="NJU90" s="122"/>
      <c r="NJV90" s="122"/>
      <c r="NJW90" s="122"/>
      <c r="NJX90" s="122"/>
      <c r="NJY90" s="122"/>
      <c r="NJZ90" s="122"/>
      <c r="NKA90" s="122"/>
      <c r="NKB90" s="122"/>
      <c r="NKC90" s="122"/>
      <c r="NKD90" s="122"/>
      <c r="NKE90" s="122"/>
      <c r="NKF90" s="122"/>
      <c r="NKG90" s="122"/>
      <c r="NKH90" s="122"/>
      <c r="NKI90" s="122"/>
      <c r="NKJ90" s="122"/>
      <c r="NKK90" s="122"/>
      <c r="NKL90" s="122"/>
      <c r="NKM90" s="122"/>
      <c r="NKN90" s="122"/>
      <c r="NKO90" s="122"/>
      <c r="NKP90" s="122"/>
      <c r="NKQ90" s="122"/>
      <c r="NKR90" s="122"/>
      <c r="NKS90" s="122"/>
      <c r="NKT90" s="122"/>
      <c r="NKU90" s="122"/>
      <c r="NKV90" s="122"/>
      <c r="NKW90" s="122"/>
      <c r="NKX90" s="122"/>
      <c r="NKY90" s="122"/>
      <c r="NKZ90" s="122"/>
      <c r="NLA90" s="122"/>
      <c r="NLB90" s="122"/>
      <c r="NLC90" s="122"/>
      <c r="NLD90" s="122"/>
      <c r="NLE90" s="122"/>
      <c r="NLF90" s="122"/>
      <c r="NLG90" s="122"/>
      <c r="NLH90" s="122"/>
      <c r="NLI90" s="122"/>
      <c r="NLJ90" s="122"/>
      <c r="NLK90" s="122"/>
      <c r="NLL90" s="122"/>
      <c r="NLM90" s="122"/>
      <c r="NLN90" s="122"/>
      <c r="NLO90" s="122"/>
      <c r="NLP90" s="122"/>
      <c r="NLQ90" s="122"/>
      <c r="NLR90" s="122"/>
      <c r="NLS90" s="122"/>
      <c r="NLT90" s="122"/>
      <c r="NLU90" s="122"/>
      <c r="NLV90" s="122"/>
      <c r="NLW90" s="122"/>
      <c r="NLX90" s="122"/>
      <c r="NLY90" s="122"/>
      <c r="NLZ90" s="122"/>
      <c r="NMA90" s="122"/>
      <c r="NMB90" s="122"/>
      <c r="NMC90" s="122"/>
      <c r="NMD90" s="122"/>
      <c r="NME90" s="122"/>
      <c r="NMF90" s="122"/>
      <c r="NMG90" s="122"/>
      <c r="NMH90" s="122"/>
      <c r="NMI90" s="122"/>
      <c r="NMJ90" s="122"/>
      <c r="NMK90" s="122"/>
      <c r="NML90" s="122"/>
      <c r="NMM90" s="122"/>
      <c r="NMN90" s="122"/>
      <c r="NMO90" s="122"/>
      <c r="NMP90" s="122"/>
      <c r="NMQ90" s="122"/>
      <c r="NMR90" s="122"/>
      <c r="NMS90" s="122"/>
      <c r="NMT90" s="122"/>
      <c r="NMU90" s="122"/>
      <c r="NMV90" s="122"/>
      <c r="NMW90" s="122"/>
      <c r="NMX90" s="122"/>
      <c r="NMY90" s="122"/>
      <c r="NMZ90" s="122"/>
      <c r="NNA90" s="122"/>
      <c r="NNB90" s="122"/>
      <c r="NNC90" s="122"/>
      <c r="NND90" s="122"/>
      <c r="NNE90" s="122"/>
      <c r="NNF90" s="122"/>
      <c r="NNG90" s="122"/>
      <c r="NNH90" s="122"/>
      <c r="NNI90" s="122"/>
      <c r="NNJ90" s="122"/>
      <c r="NNK90" s="122"/>
      <c r="NNL90" s="122"/>
      <c r="NNM90" s="122"/>
      <c r="NNN90" s="122"/>
      <c r="NNO90" s="122"/>
      <c r="NNP90" s="122"/>
      <c r="NNQ90" s="122"/>
      <c r="NNR90" s="122"/>
      <c r="NNS90" s="122"/>
      <c r="NNT90" s="122"/>
      <c r="NNU90" s="122"/>
      <c r="NNV90" s="122"/>
      <c r="NNW90" s="122"/>
      <c r="NNX90" s="122"/>
      <c r="NNY90" s="122"/>
      <c r="NNZ90" s="122"/>
      <c r="NOA90" s="122"/>
      <c r="NOB90" s="122"/>
      <c r="NOC90" s="122"/>
      <c r="NOD90" s="122"/>
      <c r="NOE90" s="122"/>
      <c r="NOF90" s="122"/>
      <c r="NOG90" s="122"/>
      <c r="NOH90" s="122"/>
      <c r="NOI90" s="122"/>
      <c r="NOJ90" s="122"/>
      <c r="NOK90" s="122"/>
      <c r="NOL90" s="122"/>
      <c r="NOM90" s="122"/>
      <c r="NON90" s="122"/>
      <c r="NOO90" s="122"/>
      <c r="NOP90" s="122"/>
      <c r="NOQ90" s="122"/>
      <c r="NOR90" s="122"/>
      <c r="NOS90" s="122"/>
      <c r="NOT90" s="122"/>
      <c r="NOU90" s="122"/>
      <c r="NOV90" s="122"/>
      <c r="NOW90" s="122"/>
      <c r="NOX90" s="122"/>
      <c r="NOY90" s="122"/>
      <c r="NOZ90" s="122"/>
      <c r="NPA90" s="122"/>
      <c r="NPB90" s="122"/>
      <c r="NPC90" s="122"/>
      <c r="NPD90" s="122"/>
      <c r="NPE90" s="122"/>
      <c r="NPF90" s="122"/>
      <c r="NPG90" s="122"/>
      <c r="NPH90" s="122"/>
      <c r="NPI90" s="122"/>
      <c r="NPJ90" s="122"/>
      <c r="NPK90" s="122"/>
      <c r="NPL90" s="122"/>
      <c r="NPM90" s="122"/>
      <c r="NPN90" s="122"/>
      <c r="NPO90" s="122"/>
      <c r="NPP90" s="122"/>
      <c r="NPQ90" s="122"/>
      <c r="NPR90" s="122"/>
      <c r="NPS90" s="122"/>
      <c r="NPT90" s="122"/>
      <c r="NPU90" s="122"/>
      <c r="NPV90" s="122"/>
      <c r="NPW90" s="122"/>
      <c r="NPX90" s="122"/>
      <c r="NPY90" s="122"/>
      <c r="NPZ90" s="122"/>
      <c r="NQA90" s="122"/>
      <c r="NQB90" s="122"/>
      <c r="NQC90" s="122"/>
      <c r="NQD90" s="122"/>
      <c r="NQE90" s="122"/>
      <c r="NQF90" s="122"/>
      <c r="NQG90" s="122"/>
      <c r="NQH90" s="122"/>
      <c r="NQI90" s="122"/>
      <c r="NQJ90" s="122"/>
      <c r="NQK90" s="122"/>
      <c r="NQL90" s="122"/>
      <c r="NQM90" s="122"/>
      <c r="NQN90" s="122"/>
      <c r="NQO90" s="122"/>
      <c r="NQP90" s="122"/>
      <c r="NQQ90" s="122"/>
      <c r="NQR90" s="122"/>
      <c r="NQS90" s="122"/>
      <c r="NQT90" s="122"/>
      <c r="NQU90" s="122"/>
      <c r="NQV90" s="122"/>
      <c r="NQW90" s="122"/>
      <c r="NQX90" s="122"/>
      <c r="NQY90" s="122"/>
      <c r="NQZ90" s="122"/>
      <c r="NRA90" s="122"/>
      <c r="NRB90" s="122"/>
      <c r="NRC90" s="122"/>
      <c r="NRD90" s="122"/>
      <c r="NRE90" s="122"/>
      <c r="NRF90" s="122"/>
      <c r="NRG90" s="122"/>
      <c r="NRH90" s="122"/>
      <c r="NRI90" s="122"/>
      <c r="NRJ90" s="122"/>
      <c r="NRK90" s="122"/>
      <c r="NRL90" s="122"/>
      <c r="NRM90" s="122"/>
      <c r="NRN90" s="122"/>
      <c r="NRO90" s="122"/>
      <c r="NRP90" s="122"/>
      <c r="NRQ90" s="122"/>
      <c r="NRR90" s="122"/>
      <c r="NRS90" s="122"/>
      <c r="NRT90" s="122"/>
      <c r="NRU90" s="122"/>
      <c r="NRV90" s="122"/>
      <c r="NRW90" s="122"/>
      <c r="NRX90" s="122"/>
      <c r="NRY90" s="122"/>
      <c r="NRZ90" s="122"/>
      <c r="NSA90" s="122"/>
      <c r="NSB90" s="122"/>
      <c r="NSC90" s="122"/>
      <c r="NSD90" s="122"/>
      <c r="NSE90" s="122"/>
      <c r="NSF90" s="122"/>
      <c r="NSG90" s="122"/>
      <c r="NSH90" s="122"/>
      <c r="NSI90" s="122"/>
      <c r="NSJ90" s="122"/>
      <c r="NSK90" s="122"/>
      <c r="NSL90" s="122"/>
      <c r="NSM90" s="122"/>
      <c r="NSN90" s="122"/>
      <c r="NSO90" s="122"/>
      <c r="NSP90" s="122"/>
      <c r="NSQ90" s="122"/>
      <c r="NSR90" s="122"/>
      <c r="NSS90" s="122"/>
      <c r="NST90" s="122"/>
      <c r="NSU90" s="122"/>
      <c r="NSV90" s="122"/>
      <c r="NSW90" s="122"/>
      <c r="NSX90" s="122"/>
      <c r="NSY90" s="122"/>
      <c r="NSZ90" s="122"/>
      <c r="NTA90" s="122"/>
      <c r="NTB90" s="122"/>
      <c r="NTC90" s="122"/>
      <c r="NTD90" s="122"/>
      <c r="NTE90" s="122"/>
      <c r="NTF90" s="122"/>
      <c r="NTG90" s="122"/>
      <c r="NTH90" s="122"/>
      <c r="NTI90" s="122"/>
      <c r="NTJ90" s="122"/>
      <c r="NTK90" s="122"/>
      <c r="NTL90" s="122"/>
      <c r="NTM90" s="122"/>
      <c r="NTN90" s="122"/>
      <c r="NTO90" s="122"/>
      <c r="NTP90" s="122"/>
      <c r="NTQ90" s="122"/>
      <c r="NTR90" s="122"/>
      <c r="NTS90" s="122"/>
      <c r="NTT90" s="122"/>
      <c r="NTU90" s="122"/>
      <c r="NTV90" s="122"/>
      <c r="NTW90" s="122"/>
      <c r="NTX90" s="122"/>
      <c r="NTY90" s="122"/>
      <c r="NTZ90" s="122"/>
      <c r="NUA90" s="122"/>
      <c r="NUB90" s="122"/>
      <c r="NUC90" s="122"/>
      <c r="NUD90" s="122"/>
      <c r="NUE90" s="122"/>
      <c r="NUF90" s="122"/>
      <c r="NUG90" s="122"/>
      <c r="NUH90" s="122"/>
      <c r="NUI90" s="122"/>
      <c r="NUJ90" s="122"/>
      <c r="NUK90" s="122"/>
      <c r="NUL90" s="122"/>
      <c r="NUM90" s="122"/>
      <c r="NUN90" s="122"/>
      <c r="NUO90" s="122"/>
      <c r="NUP90" s="122"/>
      <c r="NUQ90" s="122"/>
      <c r="NUR90" s="122"/>
      <c r="NUS90" s="122"/>
      <c r="NUT90" s="122"/>
      <c r="NUU90" s="122"/>
      <c r="NUV90" s="122"/>
      <c r="NUW90" s="122"/>
      <c r="NUX90" s="122"/>
      <c r="NUY90" s="122"/>
      <c r="NUZ90" s="122"/>
      <c r="NVA90" s="122"/>
      <c r="NVB90" s="122"/>
      <c r="NVC90" s="122"/>
      <c r="NVD90" s="122"/>
      <c r="NVE90" s="122"/>
      <c r="NVF90" s="122"/>
      <c r="NVG90" s="122"/>
      <c r="NVH90" s="122"/>
      <c r="NVI90" s="122"/>
      <c r="NVJ90" s="122"/>
      <c r="NVK90" s="122"/>
      <c r="NVL90" s="122"/>
      <c r="NVM90" s="122"/>
      <c r="NVN90" s="122"/>
      <c r="NVO90" s="122"/>
      <c r="NVP90" s="122"/>
      <c r="NVQ90" s="122"/>
      <c r="NVR90" s="122"/>
      <c r="NVS90" s="122"/>
      <c r="NVT90" s="122"/>
      <c r="NVU90" s="122"/>
      <c r="NVV90" s="122"/>
      <c r="NVW90" s="122"/>
      <c r="NVX90" s="122"/>
      <c r="NVY90" s="122"/>
      <c r="NVZ90" s="122"/>
      <c r="NWA90" s="122"/>
      <c r="NWB90" s="122"/>
      <c r="NWC90" s="122"/>
      <c r="NWD90" s="122"/>
      <c r="NWE90" s="122"/>
      <c r="NWF90" s="122"/>
      <c r="NWG90" s="122"/>
      <c r="NWH90" s="122"/>
      <c r="NWI90" s="122"/>
      <c r="NWJ90" s="122"/>
      <c r="NWK90" s="122"/>
      <c r="NWL90" s="122"/>
      <c r="NWM90" s="122"/>
      <c r="NWN90" s="122"/>
      <c r="NWO90" s="122"/>
      <c r="NWP90" s="122"/>
      <c r="NWQ90" s="122"/>
      <c r="NWR90" s="122"/>
      <c r="NWS90" s="122"/>
      <c r="NWT90" s="122"/>
      <c r="NWU90" s="122"/>
      <c r="NWV90" s="122"/>
      <c r="NWW90" s="122"/>
      <c r="NWX90" s="122"/>
      <c r="NWY90" s="122"/>
      <c r="NWZ90" s="122"/>
      <c r="NXA90" s="122"/>
      <c r="NXB90" s="122"/>
      <c r="NXC90" s="122"/>
      <c r="NXD90" s="122"/>
      <c r="NXE90" s="122"/>
      <c r="NXF90" s="122"/>
      <c r="NXG90" s="122"/>
      <c r="NXH90" s="122"/>
      <c r="NXI90" s="122"/>
      <c r="NXJ90" s="122"/>
      <c r="NXK90" s="122"/>
      <c r="NXL90" s="122"/>
      <c r="NXM90" s="122"/>
      <c r="NXN90" s="122"/>
      <c r="NXO90" s="122"/>
      <c r="NXP90" s="122"/>
      <c r="NXQ90" s="122"/>
      <c r="NXR90" s="122"/>
      <c r="NXS90" s="122"/>
      <c r="NXT90" s="122"/>
      <c r="NXU90" s="122"/>
      <c r="NXV90" s="122"/>
      <c r="NXW90" s="122"/>
      <c r="NXX90" s="122"/>
      <c r="NXY90" s="122"/>
      <c r="NXZ90" s="122"/>
      <c r="NYA90" s="122"/>
      <c r="NYB90" s="122"/>
      <c r="NYC90" s="122"/>
      <c r="NYD90" s="122"/>
      <c r="NYE90" s="122"/>
      <c r="NYF90" s="122"/>
      <c r="NYG90" s="122"/>
      <c r="NYH90" s="122"/>
      <c r="NYI90" s="122"/>
      <c r="NYJ90" s="122"/>
      <c r="NYK90" s="122"/>
      <c r="NYL90" s="122"/>
      <c r="NYM90" s="122"/>
      <c r="NYN90" s="122"/>
      <c r="NYO90" s="122"/>
      <c r="NYP90" s="122"/>
      <c r="NYQ90" s="122"/>
      <c r="NYR90" s="122"/>
      <c r="NYS90" s="122"/>
      <c r="NYT90" s="122"/>
      <c r="NYU90" s="122"/>
      <c r="NYV90" s="122"/>
      <c r="NYW90" s="122"/>
      <c r="NYX90" s="122"/>
      <c r="NYY90" s="122"/>
      <c r="NYZ90" s="122"/>
      <c r="NZA90" s="122"/>
      <c r="NZB90" s="122"/>
      <c r="NZC90" s="122"/>
      <c r="NZD90" s="122"/>
      <c r="NZE90" s="122"/>
      <c r="NZF90" s="122"/>
      <c r="NZG90" s="122"/>
      <c r="NZH90" s="122"/>
      <c r="NZI90" s="122"/>
      <c r="NZJ90" s="122"/>
      <c r="NZK90" s="122"/>
      <c r="NZL90" s="122"/>
      <c r="NZM90" s="122"/>
      <c r="NZN90" s="122"/>
      <c r="NZO90" s="122"/>
      <c r="NZP90" s="122"/>
      <c r="NZQ90" s="122"/>
      <c r="NZR90" s="122"/>
      <c r="NZS90" s="122"/>
      <c r="NZT90" s="122"/>
      <c r="NZU90" s="122"/>
      <c r="NZV90" s="122"/>
      <c r="NZW90" s="122"/>
      <c r="NZX90" s="122"/>
      <c r="NZY90" s="122"/>
      <c r="NZZ90" s="122"/>
      <c r="OAA90" s="122"/>
      <c r="OAB90" s="122"/>
      <c r="OAC90" s="122"/>
      <c r="OAD90" s="122"/>
      <c r="OAE90" s="122"/>
      <c r="OAF90" s="122"/>
      <c r="OAG90" s="122"/>
      <c r="OAH90" s="122"/>
      <c r="OAI90" s="122"/>
      <c r="OAJ90" s="122"/>
      <c r="OAK90" s="122"/>
      <c r="OAL90" s="122"/>
      <c r="OAM90" s="122"/>
      <c r="OAN90" s="122"/>
      <c r="OAO90" s="122"/>
      <c r="OAP90" s="122"/>
      <c r="OAQ90" s="122"/>
      <c r="OAR90" s="122"/>
      <c r="OAS90" s="122"/>
      <c r="OAT90" s="122"/>
      <c r="OAU90" s="122"/>
      <c r="OAV90" s="122"/>
      <c r="OAW90" s="122"/>
      <c r="OAX90" s="122"/>
      <c r="OAY90" s="122"/>
      <c r="OAZ90" s="122"/>
      <c r="OBA90" s="122"/>
      <c r="OBB90" s="122"/>
      <c r="OBC90" s="122"/>
      <c r="OBD90" s="122"/>
      <c r="OBE90" s="122"/>
      <c r="OBF90" s="122"/>
      <c r="OBG90" s="122"/>
      <c r="OBH90" s="122"/>
      <c r="OBI90" s="122"/>
      <c r="OBJ90" s="122"/>
      <c r="OBK90" s="122"/>
      <c r="OBL90" s="122"/>
      <c r="OBM90" s="122"/>
      <c r="OBN90" s="122"/>
      <c r="OBO90" s="122"/>
      <c r="OBP90" s="122"/>
      <c r="OBQ90" s="122"/>
      <c r="OBR90" s="122"/>
      <c r="OBS90" s="122"/>
      <c r="OBT90" s="122"/>
      <c r="OBU90" s="122"/>
      <c r="OBV90" s="122"/>
      <c r="OBW90" s="122"/>
      <c r="OBX90" s="122"/>
      <c r="OBY90" s="122"/>
      <c r="OBZ90" s="122"/>
      <c r="OCA90" s="122"/>
      <c r="OCB90" s="122"/>
      <c r="OCC90" s="122"/>
      <c r="OCD90" s="122"/>
      <c r="OCE90" s="122"/>
      <c r="OCF90" s="122"/>
      <c r="OCG90" s="122"/>
      <c r="OCH90" s="122"/>
      <c r="OCI90" s="122"/>
      <c r="OCJ90" s="122"/>
      <c r="OCK90" s="122"/>
      <c r="OCL90" s="122"/>
      <c r="OCM90" s="122"/>
      <c r="OCN90" s="122"/>
      <c r="OCO90" s="122"/>
      <c r="OCP90" s="122"/>
      <c r="OCQ90" s="122"/>
      <c r="OCR90" s="122"/>
      <c r="OCS90" s="122"/>
      <c r="OCT90" s="122"/>
      <c r="OCU90" s="122"/>
      <c r="OCV90" s="122"/>
      <c r="OCW90" s="122"/>
      <c r="OCX90" s="122"/>
      <c r="OCY90" s="122"/>
      <c r="OCZ90" s="122"/>
      <c r="ODA90" s="122"/>
      <c r="ODB90" s="122"/>
      <c r="ODC90" s="122"/>
      <c r="ODD90" s="122"/>
      <c r="ODE90" s="122"/>
      <c r="ODF90" s="122"/>
      <c r="ODG90" s="122"/>
      <c r="ODH90" s="122"/>
      <c r="ODI90" s="122"/>
      <c r="ODJ90" s="122"/>
      <c r="ODK90" s="122"/>
      <c r="ODL90" s="122"/>
      <c r="ODM90" s="122"/>
      <c r="ODN90" s="122"/>
      <c r="ODO90" s="122"/>
      <c r="ODP90" s="122"/>
      <c r="ODQ90" s="122"/>
      <c r="ODR90" s="122"/>
      <c r="ODS90" s="122"/>
      <c r="ODT90" s="122"/>
      <c r="ODU90" s="122"/>
      <c r="ODV90" s="122"/>
      <c r="ODW90" s="122"/>
      <c r="ODX90" s="122"/>
      <c r="ODY90" s="122"/>
      <c r="ODZ90" s="122"/>
      <c r="OEA90" s="122"/>
      <c r="OEB90" s="122"/>
      <c r="OEC90" s="122"/>
      <c r="OED90" s="122"/>
      <c r="OEE90" s="122"/>
      <c r="OEF90" s="122"/>
      <c r="OEG90" s="122"/>
      <c r="OEH90" s="122"/>
      <c r="OEI90" s="122"/>
      <c r="OEJ90" s="122"/>
      <c r="OEK90" s="122"/>
      <c r="OEL90" s="122"/>
      <c r="OEM90" s="122"/>
      <c r="OEN90" s="122"/>
      <c r="OEO90" s="122"/>
      <c r="OEP90" s="122"/>
      <c r="OEQ90" s="122"/>
      <c r="OER90" s="122"/>
      <c r="OES90" s="122"/>
      <c r="OET90" s="122"/>
      <c r="OEU90" s="122"/>
      <c r="OEV90" s="122"/>
      <c r="OEW90" s="122"/>
      <c r="OEX90" s="122"/>
      <c r="OEY90" s="122"/>
      <c r="OEZ90" s="122"/>
      <c r="OFA90" s="122"/>
      <c r="OFB90" s="122"/>
      <c r="OFC90" s="122"/>
      <c r="OFD90" s="122"/>
      <c r="OFE90" s="122"/>
      <c r="OFF90" s="122"/>
      <c r="OFG90" s="122"/>
      <c r="OFH90" s="122"/>
      <c r="OFI90" s="122"/>
      <c r="OFJ90" s="122"/>
      <c r="OFK90" s="122"/>
      <c r="OFL90" s="122"/>
      <c r="OFM90" s="122"/>
      <c r="OFN90" s="122"/>
      <c r="OFO90" s="122"/>
      <c r="OFP90" s="122"/>
      <c r="OFQ90" s="122"/>
      <c r="OFR90" s="122"/>
      <c r="OFS90" s="122"/>
      <c r="OFT90" s="122"/>
      <c r="OFU90" s="122"/>
      <c r="OFV90" s="122"/>
      <c r="OFW90" s="122"/>
      <c r="OFX90" s="122"/>
      <c r="OFY90" s="122"/>
      <c r="OFZ90" s="122"/>
      <c r="OGA90" s="122"/>
      <c r="OGB90" s="122"/>
      <c r="OGC90" s="122"/>
      <c r="OGD90" s="122"/>
      <c r="OGE90" s="122"/>
      <c r="OGF90" s="122"/>
      <c r="OGG90" s="122"/>
      <c r="OGH90" s="122"/>
      <c r="OGI90" s="122"/>
      <c r="OGJ90" s="122"/>
      <c r="OGK90" s="122"/>
      <c r="OGL90" s="122"/>
      <c r="OGM90" s="122"/>
      <c r="OGN90" s="122"/>
      <c r="OGO90" s="122"/>
      <c r="OGP90" s="122"/>
      <c r="OGQ90" s="122"/>
      <c r="OGR90" s="122"/>
      <c r="OGS90" s="122"/>
      <c r="OGT90" s="122"/>
      <c r="OGU90" s="122"/>
      <c r="OGV90" s="122"/>
      <c r="OGW90" s="122"/>
      <c r="OGX90" s="122"/>
      <c r="OGY90" s="122"/>
      <c r="OGZ90" s="122"/>
      <c r="OHA90" s="122"/>
      <c r="OHB90" s="122"/>
      <c r="OHC90" s="122"/>
      <c r="OHD90" s="122"/>
      <c r="OHE90" s="122"/>
      <c r="OHF90" s="122"/>
      <c r="OHG90" s="122"/>
      <c r="OHH90" s="122"/>
      <c r="OHI90" s="122"/>
      <c r="OHJ90" s="122"/>
      <c r="OHK90" s="122"/>
      <c r="OHL90" s="122"/>
      <c r="OHM90" s="122"/>
      <c r="OHN90" s="122"/>
      <c r="OHO90" s="122"/>
      <c r="OHP90" s="122"/>
      <c r="OHQ90" s="122"/>
      <c r="OHR90" s="122"/>
      <c r="OHS90" s="122"/>
      <c r="OHT90" s="122"/>
      <c r="OHU90" s="122"/>
      <c r="OHV90" s="122"/>
      <c r="OHW90" s="122"/>
      <c r="OHX90" s="122"/>
      <c r="OHY90" s="122"/>
      <c r="OHZ90" s="122"/>
      <c r="OIA90" s="122"/>
      <c r="OIB90" s="122"/>
      <c r="OIC90" s="122"/>
      <c r="OID90" s="122"/>
      <c r="OIE90" s="122"/>
      <c r="OIF90" s="122"/>
      <c r="OIG90" s="122"/>
      <c r="OIH90" s="122"/>
      <c r="OII90" s="122"/>
      <c r="OIJ90" s="122"/>
      <c r="OIK90" s="122"/>
      <c r="OIL90" s="122"/>
      <c r="OIM90" s="122"/>
      <c r="OIN90" s="122"/>
      <c r="OIO90" s="122"/>
      <c r="OIP90" s="122"/>
      <c r="OIQ90" s="122"/>
      <c r="OIR90" s="122"/>
      <c r="OIS90" s="122"/>
      <c r="OIT90" s="122"/>
      <c r="OIU90" s="122"/>
      <c r="OIV90" s="122"/>
      <c r="OIW90" s="122"/>
      <c r="OIX90" s="122"/>
      <c r="OIY90" s="122"/>
      <c r="OIZ90" s="122"/>
      <c r="OJA90" s="122"/>
      <c r="OJB90" s="122"/>
      <c r="OJC90" s="122"/>
      <c r="OJD90" s="122"/>
      <c r="OJE90" s="122"/>
      <c r="OJF90" s="122"/>
      <c r="OJG90" s="122"/>
      <c r="OJH90" s="122"/>
      <c r="OJI90" s="122"/>
      <c r="OJJ90" s="122"/>
      <c r="OJK90" s="122"/>
      <c r="OJL90" s="122"/>
      <c r="OJM90" s="122"/>
      <c r="OJN90" s="122"/>
      <c r="OJO90" s="122"/>
      <c r="OJP90" s="122"/>
      <c r="OJQ90" s="122"/>
      <c r="OJR90" s="122"/>
      <c r="OJS90" s="122"/>
      <c r="OJT90" s="122"/>
      <c r="OJU90" s="122"/>
      <c r="OJV90" s="122"/>
      <c r="OJW90" s="122"/>
      <c r="OJX90" s="122"/>
      <c r="OJY90" s="122"/>
      <c r="OJZ90" s="122"/>
      <c r="OKA90" s="122"/>
      <c r="OKB90" s="122"/>
      <c r="OKC90" s="122"/>
      <c r="OKD90" s="122"/>
      <c r="OKE90" s="122"/>
      <c r="OKF90" s="122"/>
      <c r="OKG90" s="122"/>
      <c r="OKH90" s="122"/>
      <c r="OKI90" s="122"/>
      <c r="OKJ90" s="122"/>
      <c r="OKK90" s="122"/>
      <c r="OKL90" s="122"/>
      <c r="OKM90" s="122"/>
      <c r="OKN90" s="122"/>
      <c r="OKO90" s="122"/>
      <c r="OKP90" s="122"/>
      <c r="OKQ90" s="122"/>
      <c r="OKR90" s="122"/>
      <c r="OKS90" s="122"/>
      <c r="OKT90" s="122"/>
      <c r="OKU90" s="122"/>
      <c r="OKV90" s="122"/>
      <c r="OKW90" s="122"/>
      <c r="OKX90" s="122"/>
      <c r="OKY90" s="122"/>
      <c r="OKZ90" s="122"/>
      <c r="OLA90" s="122"/>
      <c r="OLB90" s="122"/>
      <c r="OLC90" s="122"/>
      <c r="OLD90" s="122"/>
      <c r="OLE90" s="122"/>
      <c r="OLF90" s="122"/>
      <c r="OLG90" s="122"/>
      <c r="OLH90" s="122"/>
      <c r="OLI90" s="122"/>
      <c r="OLJ90" s="122"/>
      <c r="OLK90" s="122"/>
      <c r="OLL90" s="122"/>
      <c r="OLM90" s="122"/>
      <c r="OLN90" s="122"/>
      <c r="OLO90" s="122"/>
      <c r="OLP90" s="122"/>
      <c r="OLQ90" s="122"/>
      <c r="OLR90" s="122"/>
      <c r="OLS90" s="122"/>
      <c r="OLT90" s="122"/>
      <c r="OLU90" s="122"/>
      <c r="OLV90" s="122"/>
      <c r="OLW90" s="122"/>
      <c r="OLX90" s="122"/>
      <c r="OLY90" s="122"/>
      <c r="OLZ90" s="122"/>
      <c r="OMA90" s="122"/>
      <c r="OMB90" s="122"/>
      <c r="OMC90" s="122"/>
      <c r="OMD90" s="122"/>
      <c r="OME90" s="122"/>
      <c r="OMF90" s="122"/>
      <c r="OMG90" s="122"/>
      <c r="OMH90" s="122"/>
      <c r="OMI90" s="122"/>
      <c r="OMJ90" s="122"/>
      <c r="OMK90" s="122"/>
      <c r="OML90" s="122"/>
      <c r="OMM90" s="122"/>
      <c r="OMN90" s="122"/>
      <c r="OMO90" s="122"/>
      <c r="OMP90" s="122"/>
      <c r="OMQ90" s="122"/>
      <c r="OMR90" s="122"/>
      <c r="OMS90" s="122"/>
      <c r="OMT90" s="122"/>
      <c r="OMU90" s="122"/>
      <c r="OMV90" s="122"/>
      <c r="OMW90" s="122"/>
      <c r="OMX90" s="122"/>
      <c r="OMY90" s="122"/>
      <c r="OMZ90" s="122"/>
      <c r="ONA90" s="122"/>
      <c r="ONB90" s="122"/>
      <c r="ONC90" s="122"/>
      <c r="OND90" s="122"/>
      <c r="ONE90" s="122"/>
      <c r="ONF90" s="122"/>
      <c r="ONG90" s="122"/>
      <c r="ONH90" s="122"/>
      <c r="ONI90" s="122"/>
      <c r="ONJ90" s="122"/>
      <c r="ONK90" s="122"/>
      <c r="ONL90" s="122"/>
      <c r="ONM90" s="122"/>
      <c r="ONN90" s="122"/>
      <c r="ONO90" s="122"/>
      <c r="ONP90" s="122"/>
      <c r="ONQ90" s="122"/>
      <c r="ONR90" s="122"/>
      <c r="ONS90" s="122"/>
      <c r="ONT90" s="122"/>
      <c r="ONU90" s="122"/>
      <c r="ONV90" s="122"/>
      <c r="ONW90" s="122"/>
      <c r="ONX90" s="122"/>
      <c r="ONY90" s="122"/>
      <c r="ONZ90" s="122"/>
      <c r="OOA90" s="122"/>
      <c r="OOB90" s="122"/>
      <c r="OOC90" s="122"/>
      <c r="OOD90" s="122"/>
      <c r="OOE90" s="122"/>
      <c r="OOF90" s="122"/>
      <c r="OOG90" s="122"/>
      <c r="OOH90" s="122"/>
      <c r="OOI90" s="122"/>
      <c r="OOJ90" s="122"/>
      <c r="OOK90" s="122"/>
      <c r="OOL90" s="122"/>
      <c r="OOM90" s="122"/>
      <c r="OON90" s="122"/>
      <c r="OOO90" s="122"/>
      <c r="OOP90" s="122"/>
      <c r="OOQ90" s="122"/>
      <c r="OOR90" s="122"/>
      <c r="OOS90" s="122"/>
      <c r="OOT90" s="122"/>
      <c r="OOU90" s="122"/>
      <c r="OOV90" s="122"/>
      <c r="OOW90" s="122"/>
      <c r="OOX90" s="122"/>
      <c r="OOY90" s="122"/>
      <c r="OOZ90" s="122"/>
      <c r="OPA90" s="122"/>
      <c r="OPB90" s="122"/>
      <c r="OPC90" s="122"/>
      <c r="OPD90" s="122"/>
      <c r="OPE90" s="122"/>
      <c r="OPF90" s="122"/>
      <c r="OPG90" s="122"/>
      <c r="OPH90" s="122"/>
      <c r="OPI90" s="122"/>
      <c r="OPJ90" s="122"/>
      <c r="OPK90" s="122"/>
      <c r="OPL90" s="122"/>
      <c r="OPM90" s="122"/>
      <c r="OPN90" s="122"/>
      <c r="OPO90" s="122"/>
      <c r="OPP90" s="122"/>
      <c r="OPQ90" s="122"/>
      <c r="OPR90" s="122"/>
      <c r="OPS90" s="122"/>
      <c r="OPT90" s="122"/>
      <c r="OPU90" s="122"/>
      <c r="OPV90" s="122"/>
      <c r="OPW90" s="122"/>
      <c r="OPX90" s="122"/>
      <c r="OPY90" s="122"/>
      <c r="OPZ90" s="122"/>
      <c r="OQA90" s="122"/>
      <c r="OQB90" s="122"/>
      <c r="OQC90" s="122"/>
      <c r="OQD90" s="122"/>
      <c r="OQE90" s="122"/>
      <c r="OQF90" s="122"/>
      <c r="OQG90" s="122"/>
      <c r="OQH90" s="122"/>
      <c r="OQI90" s="122"/>
      <c r="OQJ90" s="122"/>
      <c r="OQK90" s="122"/>
      <c r="OQL90" s="122"/>
      <c r="OQM90" s="122"/>
      <c r="OQN90" s="122"/>
      <c r="OQO90" s="122"/>
      <c r="OQP90" s="122"/>
      <c r="OQQ90" s="122"/>
      <c r="OQR90" s="122"/>
      <c r="OQS90" s="122"/>
      <c r="OQT90" s="122"/>
      <c r="OQU90" s="122"/>
      <c r="OQV90" s="122"/>
      <c r="OQW90" s="122"/>
      <c r="OQX90" s="122"/>
      <c r="OQY90" s="122"/>
      <c r="OQZ90" s="122"/>
      <c r="ORA90" s="122"/>
      <c r="ORB90" s="122"/>
      <c r="ORC90" s="122"/>
      <c r="ORD90" s="122"/>
      <c r="ORE90" s="122"/>
      <c r="ORF90" s="122"/>
      <c r="ORG90" s="122"/>
      <c r="ORH90" s="122"/>
      <c r="ORI90" s="122"/>
      <c r="ORJ90" s="122"/>
      <c r="ORK90" s="122"/>
      <c r="ORL90" s="122"/>
      <c r="ORM90" s="122"/>
      <c r="ORN90" s="122"/>
      <c r="ORO90" s="122"/>
      <c r="ORP90" s="122"/>
      <c r="ORQ90" s="122"/>
      <c r="ORR90" s="122"/>
      <c r="ORS90" s="122"/>
      <c r="ORT90" s="122"/>
      <c r="ORU90" s="122"/>
      <c r="ORV90" s="122"/>
      <c r="ORW90" s="122"/>
      <c r="ORX90" s="122"/>
      <c r="ORY90" s="122"/>
      <c r="ORZ90" s="122"/>
      <c r="OSA90" s="122"/>
      <c r="OSB90" s="122"/>
      <c r="OSC90" s="122"/>
      <c r="OSD90" s="122"/>
      <c r="OSE90" s="122"/>
      <c r="OSF90" s="122"/>
      <c r="OSG90" s="122"/>
      <c r="OSH90" s="122"/>
      <c r="OSI90" s="122"/>
      <c r="OSJ90" s="122"/>
      <c r="OSK90" s="122"/>
      <c r="OSL90" s="122"/>
      <c r="OSM90" s="122"/>
      <c r="OSN90" s="122"/>
      <c r="OSO90" s="122"/>
      <c r="OSP90" s="122"/>
      <c r="OSQ90" s="122"/>
      <c r="OSR90" s="122"/>
      <c r="OSS90" s="122"/>
      <c r="OST90" s="122"/>
      <c r="OSU90" s="122"/>
      <c r="OSV90" s="122"/>
      <c r="OSW90" s="122"/>
      <c r="OSX90" s="122"/>
      <c r="OSY90" s="122"/>
      <c r="OSZ90" s="122"/>
      <c r="OTA90" s="122"/>
      <c r="OTB90" s="122"/>
      <c r="OTC90" s="122"/>
      <c r="OTD90" s="122"/>
      <c r="OTE90" s="122"/>
      <c r="OTF90" s="122"/>
      <c r="OTG90" s="122"/>
      <c r="OTH90" s="122"/>
      <c r="OTI90" s="122"/>
      <c r="OTJ90" s="122"/>
      <c r="OTK90" s="122"/>
      <c r="OTL90" s="122"/>
      <c r="OTM90" s="122"/>
      <c r="OTN90" s="122"/>
      <c r="OTO90" s="122"/>
      <c r="OTP90" s="122"/>
      <c r="OTQ90" s="122"/>
      <c r="OTR90" s="122"/>
      <c r="OTS90" s="122"/>
      <c r="OTT90" s="122"/>
      <c r="OTU90" s="122"/>
      <c r="OTV90" s="122"/>
      <c r="OTW90" s="122"/>
      <c r="OTX90" s="122"/>
      <c r="OTY90" s="122"/>
      <c r="OTZ90" s="122"/>
      <c r="OUA90" s="122"/>
      <c r="OUB90" s="122"/>
      <c r="OUC90" s="122"/>
      <c r="OUD90" s="122"/>
      <c r="OUE90" s="122"/>
      <c r="OUF90" s="122"/>
      <c r="OUG90" s="122"/>
      <c r="OUH90" s="122"/>
      <c r="OUI90" s="122"/>
      <c r="OUJ90" s="122"/>
      <c r="OUK90" s="122"/>
      <c r="OUL90" s="122"/>
      <c r="OUM90" s="122"/>
      <c r="OUN90" s="122"/>
      <c r="OUO90" s="122"/>
      <c r="OUP90" s="122"/>
      <c r="OUQ90" s="122"/>
      <c r="OUR90" s="122"/>
      <c r="OUS90" s="122"/>
      <c r="OUT90" s="122"/>
      <c r="OUU90" s="122"/>
      <c r="OUV90" s="122"/>
      <c r="OUW90" s="122"/>
      <c r="OUX90" s="122"/>
      <c r="OUY90" s="122"/>
      <c r="OUZ90" s="122"/>
      <c r="OVA90" s="122"/>
      <c r="OVB90" s="122"/>
      <c r="OVC90" s="122"/>
      <c r="OVD90" s="122"/>
      <c r="OVE90" s="122"/>
      <c r="OVF90" s="122"/>
      <c r="OVG90" s="122"/>
      <c r="OVH90" s="122"/>
      <c r="OVI90" s="122"/>
      <c r="OVJ90" s="122"/>
      <c r="OVK90" s="122"/>
      <c r="OVL90" s="122"/>
      <c r="OVM90" s="122"/>
      <c r="OVN90" s="122"/>
      <c r="OVO90" s="122"/>
      <c r="OVP90" s="122"/>
      <c r="OVQ90" s="122"/>
      <c r="OVR90" s="122"/>
      <c r="OVS90" s="122"/>
      <c r="OVT90" s="122"/>
      <c r="OVU90" s="122"/>
      <c r="OVV90" s="122"/>
      <c r="OVW90" s="122"/>
      <c r="OVX90" s="122"/>
      <c r="OVY90" s="122"/>
      <c r="OVZ90" s="122"/>
      <c r="OWA90" s="122"/>
      <c r="OWB90" s="122"/>
      <c r="OWC90" s="122"/>
      <c r="OWD90" s="122"/>
      <c r="OWE90" s="122"/>
      <c r="OWF90" s="122"/>
      <c r="OWG90" s="122"/>
      <c r="OWH90" s="122"/>
      <c r="OWI90" s="122"/>
      <c r="OWJ90" s="122"/>
      <c r="OWK90" s="122"/>
      <c r="OWL90" s="122"/>
      <c r="OWM90" s="122"/>
      <c r="OWN90" s="122"/>
      <c r="OWO90" s="122"/>
      <c r="OWP90" s="122"/>
      <c r="OWQ90" s="122"/>
      <c r="OWR90" s="122"/>
      <c r="OWS90" s="122"/>
      <c r="OWT90" s="122"/>
      <c r="OWU90" s="122"/>
      <c r="OWV90" s="122"/>
      <c r="OWW90" s="122"/>
      <c r="OWX90" s="122"/>
      <c r="OWY90" s="122"/>
      <c r="OWZ90" s="122"/>
      <c r="OXA90" s="122"/>
      <c r="OXB90" s="122"/>
      <c r="OXC90" s="122"/>
      <c r="OXD90" s="122"/>
      <c r="OXE90" s="122"/>
      <c r="OXF90" s="122"/>
      <c r="OXG90" s="122"/>
      <c r="OXH90" s="122"/>
      <c r="OXI90" s="122"/>
      <c r="OXJ90" s="122"/>
      <c r="OXK90" s="122"/>
      <c r="OXL90" s="122"/>
      <c r="OXM90" s="122"/>
      <c r="OXN90" s="122"/>
      <c r="OXO90" s="122"/>
      <c r="OXP90" s="122"/>
      <c r="OXQ90" s="122"/>
      <c r="OXR90" s="122"/>
      <c r="OXS90" s="122"/>
      <c r="OXT90" s="122"/>
      <c r="OXU90" s="122"/>
      <c r="OXV90" s="122"/>
      <c r="OXW90" s="122"/>
      <c r="OXX90" s="122"/>
      <c r="OXY90" s="122"/>
      <c r="OXZ90" s="122"/>
      <c r="OYA90" s="122"/>
      <c r="OYB90" s="122"/>
      <c r="OYC90" s="122"/>
      <c r="OYD90" s="122"/>
      <c r="OYE90" s="122"/>
      <c r="OYF90" s="122"/>
      <c r="OYG90" s="122"/>
      <c r="OYH90" s="122"/>
      <c r="OYI90" s="122"/>
      <c r="OYJ90" s="122"/>
      <c r="OYK90" s="122"/>
      <c r="OYL90" s="122"/>
      <c r="OYM90" s="122"/>
      <c r="OYN90" s="122"/>
      <c r="OYO90" s="122"/>
      <c r="OYP90" s="122"/>
      <c r="OYQ90" s="122"/>
      <c r="OYR90" s="122"/>
      <c r="OYS90" s="122"/>
      <c r="OYT90" s="122"/>
      <c r="OYU90" s="122"/>
      <c r="OYV90" s="122"/>
      <c r="OYW90" s="122"/>
      <c r="OYX90" s="122"/>
      <c r="OYY90" s="122"/>
      <c r="OYZ90" s="122"/>
      <c r="OZA90" s="122"/>
      <c r="OZB90" s="122"/>
      <c r="OZC90" s="122"/>
      <c r="OZD90" s="122"/>
      <c r="OZE90" s="122"/>
      <c r="OZF90" s="122"/>
      <c r="OZG90" s="122"/>
      <c r="OZH90" s="122"/>
      <c r="OZI90" s="122"/>
      <c r="OZJ90" s="122"/>
      <c r="OZK90" s="122"/>
      <c r="OZL90" s="122"/>
      <c r="OZM90" s="122"/>
      <c r="OZN90" s="122"/>
      <c r="OZO90" s="122"/>
      <c r="OZP90" s="122"/>
      <c r="OZQ90" s="122"/>
      <c r="OZR90" s="122"/>
      <c r="OZS90" s="122"/>
      <c r="OZT90" s="122"/>
      <c r="OZU90" s="122"/>
      <c r="OZV90" s="122"/>
      <c r="OZW90" s="122"/>
      <c r="OZX90" s="122"/>
      <c r="OZY90" s="122"/>
      <c r="OZZ90" s="122"/>
      <c r="PAA90" s="122"/>
      <c r="PAB90" s="122"/>
      <c r="PAC90" s="122"/>
      <c r="PAD90" s="122"/>
      <c r="PAE90" s="122"/>
      <c r="PAF90" s="122"/>
      <c r="PAG90" s="122"/>
      <c r="PAH90" s="122"/>
      <c r="PAI90" s="122"/>
      <c r="PAJ90" s="122"/>
      <c r="PAK90" s="122"/>
      <c r="PAL90" s="122"/>
      <c r="PAM90" s="122"/>
      <c r="PAN90" s="122"/>
      <c r="PAO90" s="122"/>
      <c r="PAP90" s="122"/>
      <c r="PAQ90" s="122"/>
      <c r="PAR90" s="122"/>
      <c r="PAS90" s="122"/>
      <c r="PAT90" s="122"/>
      <c r="PAU90" s="122"/>
      <c r="PAV90" s="122"/>
      <c r="PAW90" s="122"/>
      <c r="PAX90" s="122"/>
      <c r="PAY90" s="122"/>
      <c r="PAZ90" s="122"/>
      <c r="PBA90" s="122"/>
      <c r="PBB90" s="122"/>
      <c r="PBC90" s="122"/>
      <c r="PBD90" s="122"/>
      <c r="PBE90" s="122"/>
      <c r="PBF90" s="122"/>
      <c r="PBG90" s="122"/>
      <c r="PBH90" s="122"/>
      <c r="PBI90" s="122"/>
      <c r="PBJ90" s="122"/>
      <c r="PBK90" s="122"/>
      <c r="PBL90" s="122"/>
      <c r="PBM90" s="122"/>
      <c r="PBN90" s="122"/>
      <c r="PBO90" s="122"/>
      <c r="PBP90" s="122"/>
      <c r="PBQ90" s="122"/>
      <c r="PBR90" s="122"/>
      <c r="PBS90" s="122"/>
      <c r="PBT90" s="122"/>
      <c r="PBU90" s="122"/>
      <c r="PBV90" s="122"/>
      <c r="PBW90" s="122"/>
      <c r="PBX90" s="122"/>
      <c r="PBY90" s="122"/>
      <c r="PBZ90" s="122"/>
      <c r="PCA90" s="122"/>
      <c r="PCB90" s="122"/>
      <c r="PCC90" s="122"/>
      <c r="PCD90" s="122"/>
      <c r="PCE90" s="122"/>
      <c r="PCF90" s="122"/>
      <c r="PCG90" s="122"/>
      <c r="PCH90" s="122"/>
      <c r="PCI90" s="122"/>
      <c r="PCJ90" s="122"/>
      <c r="PCK90" s="122"/>
      <c r="PCL90" s="122"/>
      <c r="PCM90" s="122"/>
      <c r="PCN90" s="122"/>
      <c r="PCO90" s="122"/>
      <c r="PCP90" s="122"/>
      <c r="PCQ90" s="122"/>
      <c r="PCR90" s="122"/>
      <c r="PCS90" s="122"/>
      <c r="PCT90" s="122"/>
      <c r="PCU90" s="122"/>
      <c r="PCV90" s="122"/>
      <c r="PCW90" s="122"/>
      <c r="PCX90" s="122"/>
      <c r="PCY90" s="122"/>
      <c r="PCZ90" s="122"/>
      <c r="PDA90" s="122"/>
      <c r="PDB90" s="122"/>
      <c r="PDC90" s="122"/>
      <c r="PDD90" s="122"/>
      <c r="PDE90" s="122"/>
      <c r="PDF90" s="122"/>
      <c r="PDG90" s="122"/>
      <c r="PDH90" s="122"/>
      <c r="PDI90" s="122"/>
      <c r="PDJ90" s="122"/>
      <c r="PDK90" s="122"/>
      <c r="PDL90" s="122"/>
      <c r="PDM90" s="122"/>
      <c r="PDN90" s="122"/>
      <c r="PDO90" s="122"/>
      <c r="PDP90" s="122"/>
      <c r="PDQ90" s="122"/>
      <c r="PDR90" s="122"/>
      <c r="PDS90" s="122"/>
      <c r="PDT90" s="122"/>
      <c r="PDU90" s="122"/>
      <c r="PDV90" s="122"/>
      <c r="PDW90" s="122"/>
      <c r="PDX90" s="122"/>
      <c r="PDY90" s="122"/>
      <c r="PDZ90" s="122"/>
      <c r="PEA90" s="122"/>
      <c r="PEB90" s="122"/>
      <c r="PEC90" s="122"/>
      <c r="PED90" s="122"/>
      <c r="PEE90" s="122"/>
      <c r="PEF90" s="122"/>
      <c r="PEG90" s="122"/>
      <c r="PEH90" s="122"/>
      <c r="PEI90" s="122"/>
      <c r="PEJ90" s="122"/>
      <c r="PEK90" s="122"/>
      <c r="PEL90" s="122"/>
      <c r="PEM90" s="122"/>
      <c r="PEN90" s="122"/>
      <c r="PEO90" s="122"/>
      <c r="PEP90" s="122"/>
      <c r="PEQ90" s="122"/>
      <c r="PER90" s="122"/>
      <c r="PES90" s="122"/>
      <c r="PET90" s="122"/>
      <c r="PEU90" s="122"/>
      <c r="PEV90" s="122"/>
      <c r="PEW90" s="122"/>
      <c r="PEX90" s="122"/>
      <c r="PEY90" s="122"/>
      <c r="PEZ90" s="122"/>
      <c r="PFA90" s="122"/>
      <c r="PFB90" s="122"/>
      <c r="PFC90" s="122"/>
      <c r="PFD90" s="122"/>
      <c r="PFE90" s="122"/>
      <c r="PFF90" s="122"/>
      <c r="PFG90" s="122"/>
      <c r="PFH90" s="122"/>
      <c r="PFI90" s="122"/>
      <c r="PFJ90" s="122"/>
      <c r="PFK90" s="122"/>
      <c r="PFL90" s="122"/>
      <c r="PFM90" s="122"/>
      <c r="PFN90" s="122"/>
      <c r="PFO90" s="122"/>
      <c r="PFP90" s="122"/>
      <c r="PFQ90" s="122"/>
      <c r="PFR90" s="122"/>
      <c r="PFS90" s="122"/>
      <c r="PFT90" s="122"/>
      <c r="PFU90" s="122"/>
      <c r="PFV90" s="122"/>
      <c r="PFW90" s="122"/>
      <c r="PFX90" s="122"/>
      <c r="PFY90" s="122"/>
      <c r="PFZ90" s="122"/>
      <c r="PGA90" s="122"/>
      <c r="PGB90" s="122"/>
      <c r="PGC90" s="122"/>
      <c r="PGD90" s="122"/>
      <c r="PGE90" s="122"/>
      <c r="PGF90" s="122"/>
      <c r="PGG90" s="122"/>
      <c r="PGH90" s="122"/>
      <c r="PGI90" s="122"/>
      <c r="PGJ90" s="122"/>
      <c r="PGK90" s="122"/>
      <c r="PGL90" s="122"/>
      <c r="PGM90" s="122"/>
      <c r="PGN90" s="122"/>
      <c r="PGO90" s="122"/>
      <c r="PGP90" s="122"/>
      <c r="PGQ90" s="122"/>
      <c r="PGR90" s="122"/>
      <c r="PGS90" s="122"/>
      <c r="PGT90" s="122"/>
      <c r="PGU90" s="122"/>
      <c r="PGV90" s="122"/>
      <c r="PGW90" s="122"/>
      <c r="PGX90" s="122"/>
      <c r="PGY90" s="122"/>
      <c r="PGZ90" s="122"/>
      <c r="PHA90" s="122"/>
      <c r="PHB90" s="122"/>
      <c r="PHC90" s="122"/>
      <c r="PHD90" s="122"/>
      <c r="PHE90" s="122"/>
      <c r="PHF90" s="122"/>
      <c r="PHG90" s="122"/>
      <c r="PHH90" s="122"/>
      <c r="PHI90" s="122"/>
      <c r="PHJ90" s="122"/>
      <c r="PHK90" s="122"/>
      <c r="PHL90" s="122"/>
      <c r="PHM90" s="122"/>
      <c r="PHN90" s="122"/>
      <c r="PHO90" s="122"/>
      <c r="PHP90" s="122"/>
      <c r="PHQ90" s="122"/>
      <c r="PHR90" s="122"/>
      <c r="PHS90" s="122"/>
      <c r="PHT90" s="122"/>
      <c r="PHU90" s="122"/>
      <c r="PHV90" s="122"/>
      <c r="PHW90" s="122"/>
      <c r="PHX90" s="122"/>
      <c r="PHY90" s="122"/>
      <c r="PHZ90" s="122"/>
      <c r="PIA90" s="122"/>
      <c r="PIB90" s="122"/>
      <c r="PIC90" s="122"/>
      <c r="PID90" s="122"/>
      <c r="PIE90" s="122"/>
      <c r="PIF90" s="122"/>
      <c r="PIG90" s="122"/>
      <c r="PIH90" s="122"/>
      <c r="PII90" s="122"/>
      <c r="PIJ90" s="122"/>
      <c r="PIK90" s="122"/>
      <c r="PIL90" s="122"/>
      <c r="PIM90" s="122"/>
      <c r="PIN90" s="122"/>
      <c r="PIO90" s="122"/>
      <c r="PIP90" s="122"/>
      <c r="PIQ90" s="122"/>
      <c r="PIR90" s="122"/>
      <c r="PIS90" s="122"/>
      <c r="PIT90" s="122"/>
      <c r="PIU90" s="122"/>
      <c r="PIV90" s="122"/>
      <c r="PIW90" s="122"/>
      <c r="PIX90" s="122"/>
      <c r="PIY90" s="122"/>
      <c r="PIZ90" s="122"/>
      <c r="PJA90" s="122"/>
      <c r="PJB90" s="122"/>
      <c r="PJC90" s="122"/>
      <c r="PJD90" s="122"/>
      <c r="PJE90" s="122"/>
      <c r="PJF90" s="122"/>
      <c r="PJG90" s="122"/>
      <c r="PJH90" s="122"/>
      <c r="PJI90" s="122"/>
      <c r="PJJ90" s="122"/>
      <c r="PJK90" s="122"/>
      <c r="PJL90" s="122"/>
      <c r="PJM90" s="122"/>
      <c r="PJN90" s="122"/>
      <c r="PJO90" s="122"/>
      <c r="PJP90" s="122"/>
      <c r="PJQ90" s="122"/>
      <c r="PJR90" s="122"/>
      <c r="PJS90" s="122"/>
      <c r="PJT90" s="122"/>
      <c r="PJU90" s="122"/>
      <c r="PJV90" s="122"/>
      <c r="PJW90" s="122"/>
      <c r="PJX90" s="122"/>
      <c r="PJY90" s="122"/>
      <c r="PJZ90" s="122"/>
      <c r="PKA90" s="122"/>
      <c r="PKB90" s="122"/>
      <c r="PKC90" s="122"/>
      <c r="PKD90" s="122"/>
      <c r="PKE90" s="122"/>
      <c r="PKF90" s="122"/>
      <c r="PKG90" s="122"/>
      <c r="PKH90" s="122"/>
      <c r="PKI90" s="122"/>
      <c r="PKJ90" s="122"/>
      <c r="PKK90" s="122"/>
      <c r="PKL90" s="122"/>
      <c r="PKM90" s="122"/>
      <c r="PKN90" s="122"/>
      <c r="PKO90" s="122"/>
      <c r="PKP90" s="122"/>
      <c r="PKQ90" s="122"/>
      <c r="PKR90" s="122"/>
      <c r="PKS90" s="122"/>
      <c r="PKT90" s="122"/>
      <c r="PKU90" s="122"/>
      <c r="PKV90" s="122"/>
      <c r="PKW90" s="122"/>
      <c r="PKX90" s="122"/>
      <c r="PKY90" s="122"/>
      <c r="PKZ90" s="122"/>
      <c r="PLA90" s="122"/>
      <c r="PLB90" s="122"/>
      <c r="PLC90" s="122"/>
      <c r="PLD90" s="122"/>
      <c r="PLE90" s="122"/>
      <c r="PLF90" s="122"/>
      <c r="PLG90" s="122"/>
      <c r="PLH90" s="122"/>
      <c r="PLI90" s="122"/>
      <c r="PLJ90" s="122"/>
      <c r="PLK90" s="122"/>
      <c r="PLL90" s="122"/>
      <c r="PLM90" s="122"/>
      <c r="PLN90" s="122"/>
      <c r="PLO90" s="122"/>
      <c r="PLP90" s="122"/>
      <c r="PLQ90" s="122"/>
      <c r="PLR90" s="122"/>
      <c r="PLS90" s="122"/>
      <c r="PLT90" s="122"/>
      <c r="PLU90" s="122"/>
      <c r="PLV90" s="122"/>
      <c r="PLW90" s="122"/>
      <c r="PLX90" s="122"/>
      <c r="PLY90" s="122"/>
      <c r="PLZ90" s="122"/>
      <c r="PMA90" s="122"/>
      <c r="PMB90" s="122"/>
      <c r="PMC90" s="122"/>
      <c r="PMD90" s="122"/>
      <c r="PME90" s="122"/>
      <c r="PMF90" s="122"/>
      <c r="PMG90" s="122"/>
      <c r="PMH90" s="122"/>
      <c r="PMI90" s="122"/>
      <c r="PMJ90" s="122"/>
      <c r="PMK90" s="122"/>
      <c r="PML90" s="122"/>
      <c r="PMM90" s="122"/>
      <c r="PMN90" s="122"/>
      <c r="PMO90" s="122"/>
      <c r="PMP90" s="122"/>
      <c r="PMQ90" s="122"/>
      <c r="PMR90" s="122"/>
      <c r="PMS90" s="122"/>
      <c r="PMT90" s="122"/>
      <c r="PMU90" s="122"/>
      <c r="PMV90" s="122"/>
      <c r="PMW90" s="122"/>
      <c r="PMX90" s="122"/>
      <c r="PMY90" s="122"/>
      <c r="PMZ90" s="122"/>
      <c r="PNA90" s="122"/>
      <c r="PNB90" s="122"/>
      <c r="PNC90" s="122"/>
      <c r="PND90" s="122"/>
      <c r="PNE90" s="122"/>
      <c r="PNF90" s="122"/>
      <c r="PNG90" s="122"/>
      <c r="PNH90" s="122"/>
      <c r="PNI90" s="122"/>
      <c r="PNJ90" s="122"/>
      <c r="PNK90" s="122"/>
      <c r="PNL90" s="122"/>
      <c r="PNM90" s="122"/>
      <c r="PNN90" s="122"/>
      <c r="PNO90" s="122"/>
      <c r="PNP90" s="122"/>
      <c r="PNQ90" s="122"/>
      <c r="PNR90" s="122"/>
      <c r="PNS90" s="122"/>
      <c r="PNT90" s="122"/>
      <c r="PNU90" s="122"/>
      <c r="PNV90" s="122"/>
      <c r="PNW90" s="122"/>
      <c r="PNX90" s="122"/>
      <c r="PNY90" s="122"/>
      <c r="PNZ90" s="122"/>
      <c r="POA90" s="122"/>
      <c r="POB90" s="122"/>
      <c r="POC90" s="122"/>
      <c r="POD90" s="122"/>
      <c r="POE90" s="122"/>
      <c r="POF90" s="122"/>
      <c r="POG90" s="122"/>
      <c r="POH90" s="122"/>
      <c r="POI90" s="122"/>
      <c r="POJ90" s="122"/>
      <c r="POK90" s="122"/>
      <c r="POL90" s="122"/>
      <c r="POM90" s="122"/>
      <c r="PON90" s="122"/>
      <c r="POO90" s="122"/>
      <c r="POP90" s="122"/>
      <c r="POQ90" s="122"/>
      <c r="POR90" s="122"/>
      <c r="POS90" s="122"/>
      <c r="POT90" s="122"/>
      <c r="POU90" s="122"/>
      <c r="POV90" s="122"/>
      <c r="POW90" s="122"/>
      <c r="POX90" s="122"/>
      <c r="POY90" s="122"/>
      <c r="POZ90" s="122"/>
      <c r="PPA90" s="122"/>
      <c r="PPB90" s="122"/>
      <c r="PPC90" s="122"/>
      <c r="PPD90" s="122"/>
      <c r="PPE90" s="122"/>
      <c r="PPF90" s="122"/>
      <c r="PPG90" s="122"/>
      <c r="PPH90" s="122"/>
      <c r="PPI90" s="122"/>
      <c r="PPJ90" s="122"/>
      <c r="PPK90" s="122"/>
      <c r="PPL90" s="122"/>
      <c r="PPM90" s="122"/>
      <c r="PPN90" s="122"/>
      <c r="PPO90" s="122"/>
      <c r="PPP90" s="122"/>
      <c r="PPQ90" s="122"/>
      <c r="PPR90" s="122"/>
      <c r="PPS90" s="122"/>
      <c r="PPT90" s="122"/>
      <c r="PPU90" s="122"/>
      <c r="PPV90" s="122"/>
      <c r="PPW90" s="122"/>
      <c r="PPX90" s="122"/>
      <c r="PPY90" s="122"/>
      <c r="PPZ90" s="122"/>
      <c r="PQA90" s="122"/>
      <c r="PQB90" s="122"/>
      <c r="PQC90" s="122"/>
      <c r="PQD90" s="122"/>
      <c r="PQE90" s="122"/>
      <c r="PQF90" s="122"/>
      <c r="PQG90" s="122"/>
      <c r="PQH90" s="122"/>
      <c r="PQI90" s="122"/>
      <c r="PQJ90" s="122"/>
      <c r="PQK90" s="122"/>
      <c r="PQL90" s="122"/>
      <c r="PQM90" s="122"/>
      <c r="PQN90" s="122"/>
      <c r="PQO90" s="122"/>
      <c r="PQP90" s="122"/>
      <c r="PQQ90" s="122"/>
      <c r="PQR90" s="122"/>
      <c r="PQS90" s="122"/>
      <c r="PQT90" s="122"/>
      <c r="PQU90" s="122"/>
      <c r="PQV90" s="122"/>
      <c r="PQW90" s="122"/>
      <c r="PQX90" s="122"/>
      <c r="PQY90" s="122"/>
      <c r="PQZ90" s="122"/>
      <c r="PRA90" s="122"/>
      <c r="PRB90" s="122"/>
      <c r="PRC90" s="122"/>
      <c r="PRD90" s="122"/>
      <c r="PRE90" s="122"/>
      <c r="PRF90" s="122"/>
      <c r="PRG90" s="122"/>
      <c r="PRH90" s="122"/>
      <c r="PRI90" s="122"/>
      <c r="PRJ90" s="122"/>
      <c r="PRK90" s="122"/>
      <c r="PRL90" s="122"/>
      <c r="PRM90" s="122"/>
      <c r="PRN90" s="122"/>
      <c r="PRO90" s="122"/>
      <c r="PRP90" s="122"/>
      <c r="PRQ90" s="122"/>
      <c r="PRR90" s="122"/>
      <c r="PRS90" s="122"/>
      <c r="PRT90" s="122"/>
      <c r="PRU90" s="122"/>
      <c r="PRV90" s="122"/>
      <c r="PRW90" s="122"/>
      <c r="PRX90" s="122"/>
      <c r="PRY90" s="122"/>
      <c r="PRZ90" s="122"/>
      <c r="PSA90" s="122"/>
      <c r="PSB90" s="122"/>
      <c r="PSC90" s="122"/>
      <c r="PSD90" s="122"/>
      <c r="PSE90" s="122"/>
      <c r="PSF90" s="122"/>
      <c r="PSG90" s="122"/>
      <c r="PSH90" s="122"/>
      <c r="PSI90" s="122"/>
      <c r="PSJ90" s="122"/>
      <c r="PSK90" s="122"/>
      <c r="PSL90" s="122"/>
      <c r="PSM90" s="122"/>
      <c r="PSN90" s="122"/>
      <c r="PSO90" s="122"/>
      <c r="PSP90" s="122"/>
      <c r="PSQ90" s="122"/>
      <c r="PSR90" s="122"/>
      <c r="PSS90" s="122"/>
      <c r="PST90" s="122"/>
      <c r="PSU90" s="122"/>
      <c r="PSV90" s="122"/>
      <c r="PSW90" s="122"/>
      <c r="PSX90" s="122"/>
      <c r="PSY90" s="122"/>
      <c r="PSZ90" s="122"/>
      <c r="PTA90" s="122"/>
      <c r="PTB90" s="122"/>
      <c r="PTC90" s="122"/>
      <c r="PTD90" s="122"/>
      <c r="PTE90" s="122"/>
      <c r="PTF90" s="122"/>
      <c r="PTG90" s="122"/>
      <c r="PTH90" s="122"/>
      <c r="PTI90" s="122"/>
      <c r="PTJ90" s="122"/>
      <c r="PTK90" s="122"/>
      <c r="PTL90" s="122"/>
      <c r="PTM90" s="122"/>
      <c r="PTN90" s="122"/>
      <c r="PTO90" s="122"/>
      <c r="PTP90" s="122"/>
      <c r="PTQ90" s="122"/>
      <c r="PTR90" s="122"/>
      <c r="PTS90" s="122"/>
      <c r="PTT90" s="122"/>
      <c r="PTU90" s="122"/>
      <c r="PTV90" s="122"/>
      <c r="PTW90" s="122"/>
      <c r="PTX90" s="122"/>
      <c r="PTY90" s="122"/>
      <c r="PTZ90" s="122"/>
      <c r="PUA90" s="122"/>
      <c r="PUB90" s="122"/>
      <c r="PUC90" s="122"/>
      <c r="PUD90" s="122"/>
      <c r="PUE90" s="122"/>
      <c r="PUF90" s="122"/>
      <c r="PUG90" s="122"/>
      <c r="PUH90" s="122"/>
      <c r="PUI90" s="122"/>
      <c r="PUJ90" s="122"/>
      <c r="PUK90" s="122"/>
      <c r="PUL90" s="122"/>
      <c r="PUM90" s="122"/>
      <c r="PUN90" s="122"/>
      <c r="PUO90" s="122"/>
      <c r="PUP90" s="122"/>
      <c r="PUQ90" s="122"/>
      <c r="PUR90" s="122"/>
      <c r="PUS90" s="122"/>
      <c r="PUT90" s="122"/>
      <c r="PUU90" s="122"/>
      <c r="PUV90" s="122"/>
      <c r="PUW90" s="122"/>
      <c r="PUX90" s="122"/>
      <c r="PUY90" s="122"/>
      <c r="PUZ90" s="122"/>
      <c r="PVA90" s="122"/>
      <c r="PVB90" s="122"/>
      <c r="PVC90" s="122"/>
      <c r="PVD90" s="122"/>
      <c r="PVE90" s="122"/>
      <c r="PVF90" s="122"/>
      <c r="PVG90" s="122"/>
      <c r="PVH90" s="122"/>
      <c r="PVI90" s="122"/>
      <c r="PVJ90" s="122"/>
      <c r="PVK90" s="122"/>
      <c r="PVL90" s="122"/>
      <c r="PVM90" s="122"/>
      <c r="PVN90" s="122"/>
      <c r="PVO90" s="122"/>
      <c r="PVP90" s="122"/>
      <c r="PVQ90" s="122"/>
      <c r="PVR90" s="122"/>
      <c r="PVS90" s="122"/>
      <c r="PVT90" s="122"/>
      <c r="PVU90" s="122"/>
      <c r="PVV90" s="122"/>
      <c r="PVW90" s="122"/>
      <c r="PVX90" s="122"/>
      <c r="PVY90" s="122"/>
      <c r="PVZ90" s="122"/>
      <c r="PWA90" s="122"/>
      <c r="PWB90" s="122"/>
      <c r="PWC90" s="122"/>
      <c r="PWD90" s="122"/>
      <c r="PWE90" s="122"/>
      <c r="PWF90" s="122"/>
      <c r="PWG90" s="122"/>
      <c r="PWH90" s="122"/>
      <c r="PWI90" s="122"/>
      <c r="PWJ90" s="122"/>
      <c r="PWK90" s="122"/>
      <c r="PWL90" s="122"/>
      <c r="PWM90" s="122"/>
      <c r="PWN90" s="122"/>
      <c r="PWO90" s="122"/>
      <c r="PWP90" s="122"/>
      <c r="PWQ90" s="122"/>
      <c r="PWR90" s="122"/>
      <c r="PWS90" s="122"/>
      <c r="PWT90" s="122"/>
      <c r="PWU90" s="122"/>
      <c r="PWV90" s="122"/>
      <c r="PWW90" s="122"/>
      <c r="PWX90" s="122"/>
      <c r="PWY90" s="122"/>
      <c r="PWZ90" s="122"/>
      <c r="PXA90" s="122"/>
      <c r="PXB90" s="122"/>
      <c r="PXC90" s="122"/>
      <c r="PXD90" s="122"/>
      <c r="PXE90" s="122"/>
      <c r="PXF90" s="122"/>
      <c r="PXG90" s="122"/>
      <c r="PXH90" s="122"/>
      <c r="PXI90" s="122"/>
      <c r="PXJ90" s="122"/>
      <c r="PXK90" s="122"/>
      <c r="PXL90" s="122"/>
      <c r="PXM90" s="122"/>
      <c r="PXN90" s="122"/>
      <c r="PXO90" s="122"/>
      <c r="PXP90" s="122"/>
      <c r="PXQ90" s="122"/>
      <c r="PXR90" s="122"/>
      <c r="PXS90" s="122"/>
      <c r="PXT90" s="122"/>
      <c r="PXU90" s="122"/>
      <c r="PXV90" s="122"/>
      <c r="PXW90" s="122"/>
      <c r="PXX90" s="122"/>
      <c r="PXY90" s="122"/>
      <c r="PXZ90" s="122"/>
      <c r="PYA90" s="122"/>
      <c r="PYB90" s="122"/>
      <c r="PYC90" s="122"/>
      <c r="PYD90" s="122"/>
      <c r="PYE90" s="122"/>
      <c r="PYF90" s="122"/>
      <c r="PYG90" s="122"/>
      <c r="PYH90" s="122"/>
      <c r="PYI90" s="122"/>
      <c r="PYJ90" s="122"/>
      <c r="PYK90" s="122"/>
      <c r="PYL90" s="122"/>
      <c r="PYM90" s="122"/>
      <c r="PYN90" s="122"/>
      <c r="PYO90" s="122"/>
      <c r="PYP90" s="122"/>
      <c r="PYQ90" s="122"/>
      <c r="PYR90" s="122"/>
      <c r="PYS90" s="122"/>
      <c r="PYT90" s="122"/>
      <c r="PYU90" s="122"/>
      <c r="PYV90" s="122"/>
      <c r="PYW90" s="122"/>
      <c r="PYX90" s="122"/>
      <c r="PYY90" s="122"/>
      <c r="PYZ90" s="122"/>
      <c r="PZA90" s="122"/>
      <c r="PZB90" s="122"/>
      <c r="PZC90" s="122"/>
      <c r="PZD90" s="122"/>
      <c r="PZE90" s="122"/>
      <c r="PZF90" s="122"/>
      <c r="PZG90" s="122"/>
      <c r="PZH90" s="122"/>
      <c r="PZI90" s="122"/>
      <c r="PZJ90" s="122"/>
      <c r="PZK90" s="122"/>
      <c r="PZL90" s="122"/>
      <c r="PZM90" s="122"/>
      <c r="PZN90" s="122"/>
      <c r="PZO90" s="122"/>
      <c r="PZP90" s="122"/>
      <c r="PZQ90" s="122"/>
      <c r="PZR90" s="122"/>
      <c r="PZS90" s="122"/>
      <c r="PZT90" s="122"/>
      <c r="PZU90" s="122"/>
      <c r="PZV90" s="122"/>
      <c r="PZW90" s="122"/>
      <c r="PZX90" s="122"/>
      <c r="PZY90" s="122"/>
      <c r="PZZ90" s="122"/>
      <c r="QAA90" s="122"/>
      <c r="QAB90" s="122"/>
      <c r="QAC90" s="122"/>
      <c r="QAD90" s="122"/>
      <c r="QAE90" s="122"/>
      <c r="QAF90" s="122"/>
      <c r="QAG90" s="122"/>
      <c r="QAH90" s="122"/>
      <c r="QAI90" s="122"/>
      <c r="QAJ90" s="122"/>
      <c r="QAK90" s="122"/>
      <c r="QAL90" s="122"/>
      <c r="QAM90" s="122"/>
      <c r="QAN90" s="122"/>
      <c r="QAO90" s="122"/>
      <c r="QAP90" s="122"/>
      <c r="QAQ90" s="122"/>
      <c r="QAR90" s="122"/>
      <c r="QAS90" s="122"/>
      <c r="QAT90" s="122"/>
      <c r="QAU90" s="122"/>
      <c r="QAV90" s="122"/>
      <c r="QAW90" s="122"/>
      <c r="QAX90" s="122"/>
      <c r="QAY90" s="122"/>
      <c r="QAZ90" s="122"/>
      <c r="QBA90" s="122"/>
      <c r="QBB90" s="122"/>
      <c r="QBC90" s="122"/>
      <c r="QBD90" s="122"/>
      <c r="QBE90" s="122"/>
      <c r="QBF90" s="122"/>
      <c r="QBG90" s="122"/>
      <c r="QBH90" s="122"/>
      <c r="QBI90" s="122"/>
      <c r="QBJ90" s="122"/>
      <c r="QBK90" s="122"/>
      <c r="QBL90" s="122"/>
      <c r="QBM90" s="122"/>
      <c r="QBN90" s="122"/>
      <c r="QBO90" s="122"/>
      <c r="QBP90" s="122"/>
      <c r="QBQ90" s="122"/>
      <c r="QBR90" s="122"/>
      <c r="QBS90" s="122"/>
      <c r="QBT90" s="122"/>
      <c r="QBU90" s="122"/>
      <c r="QBV90" s="122"/>
      <c r="QBW90" s="122"/>
      <c r="QBX90" s="122"/>
      <c r="QBY90" s="122"/>
      <c r="QBZ90" s="122"/>
      <c r="QCA90" s="122"/>
      <c r="QCB90" s="122"/>
      <c r="QCC90" s="122"/>
      <c r="QCD90" s="122"/>
      <c r="QCE90" s="122"/>
      <c r="QCF90" s="122"/>
      <c r="QCG90" s="122"/>
      <c r="QCH90" s="122"/>
      <c r="QCI90" s="122"/>
      <c r="QCJ90" s="122"/>
      <c r="QCK90" s="122"/>
      <c r="QCL90" s="122"/>
      <c r="QCM90" s="122"/>
      <c r="QCN90" s="122"/>
      <c r="QCO90" s="122"/>
      <c r="QCP90" s="122"/>
      <c r="QCQ90" s="122"/>
      <c r="QCR90" s="122"/>
      <c r="QCS90" s="122"/>
      <c r="QCT90" s="122"/>
      <c r="QCU90" s="122"/>
      <c r="QCV90" s="122"/>
      <c r="QCW90" s="122"/>
      <c r="QCX90" s="122"/>
      <c r="QCY90" s="122"/>
      <c r="QCZ90" s="122"/>
      <c r="QDA90" s="122"/>
      <c r="QDB90" s="122"/>
      <c r="QDC90" s="122"/>
      <c r="QDD90" s="122"/>
      <c r="QDE90" s="122"/>
      <c r="QDF90" s="122"/>
      <c r="QDG90" s="122"/>
      <c r="QDH90" s="122"/>
      <c r="QDI90" s="122"/>
      <c r="QDJ90" s="122"/>
      <c r="QDK90" s="122"/>
      <c r="QDL90" s="122"/>
      <c r="QDM90" s="122"/>
      <c r="QDN90" s="122"/>
      <c r="QDO90" s="122"/>
      <c r="QDP90" s="122"/>
      <c r="QDQ90" s="122"/>
      <c r="QDR90" s="122"/>
      <c r="QDS90" s="122"/>
      <c r="QDT90" s="122"/>
      <c r="QDU90" s="122"/>
      <c r="QDV90" s="122"/>
      <c r="QDW90" s="122"/>
      <c r="QDX90" s="122"/>
      <c r="QDY90" s="122"/>
      <c r="QDZ90" s="122"/>
      <c r="QEA90" s="122"/>
      <c r="QEB90" s="122"/>
      <c r="QEC90" s="122"/>
      <c r="QED90" s="122"/>
      <c r="QEE90" s="122"/>
      <c r="QEF90" s="122"/>
      <c r="QEG90" s="122"/>
      <c r="QEH90" s="122"/>
      <c r="QEI90" s="122"/>
      <c r="QEJ90" s="122"/>
      <c r="QEK90" s="122"/>
      <c r="QEL90" s="122"/>
      <c r="QEM90" s="122"/>
      <c r="QEN90" s="122"/>
      <c r="QEO90" s="122"/>
      <c r="QEP90" s="122"/>
      <c r="QEQ90" s="122"/>
      <c r="QER90" s="122"/>
      <c r="QES90" s="122"/>
      <c r="QET90" s="122"/>
      <c r="QEU90" s="122"/>
      <c r="QEV90" s="122"/>
      <c r="QEW90" s="122"/>
      <c r="QEX90" s="122"/>
      <c r="QEY90" s="122"/>
      <c r="QEZ90" s="122"/>
      <c r="QFA90" s="122"/>
      <c r="QFB90" s="122"/>
      <c r="QFC90" s="122"/>
      <c r="QFD90" s="122"/>
      <c r="QFE90" s="122"/>
      <c r="QFF90" s="122"/>
      <c r="QFG90" s="122"/>
      <c r="QFH90" s="122"/>
      <c r="QFI90" s="122"/>
      <c r="QFJ90" s="122"/>
      <c r="QFK90" s="122"/>
      <c r="QFL90" s="122"/>
      <c r="QFM90" s="122"/>
      <c r="QFN90" s="122"/>
      <c r="QFO90" s="122"/>
      <c r="QFP90" s="122"/>
      <c r="QFQ90" s="122"/>
      <c r="QFR90" s="122"/>
      <c r="QFS90" s="122"/>
      <c r="QFT90" s="122"/>
      <c r="QFU90" s="122"/>
      <c r="QFV90" s="122"/>
      <c r="QFW90" s="122"/>
      <c r="QFX90" s="122"/>
      <c r="QFY90" s="122"/>
      <c r="QFZ90" s="122"/>
      <c r="QGA90" s="122"/>
      <c r="QGB90" s="122"/>
      <c r="QGC90" s="122"/>
      <c r="QGD90" s="122"/>
      <c r="QGE90" s="122"/>
      <c r="QGF90" s="122"/>
      <c r="QGG90" s="122"/>
      <c r="QGH90" s="122"/>
      <c r="QGI90" s="122"/>
      <c r="QGJ90" s="122"/>
      <c r="QGK90" s="122"/>
      <c r="QGL90" s="122"/>
      <c r="QGM90" s="122"/>
      <c r="QGN90" s="122"/>
      <c r="QGO90" s="122"/>
      <c r="QGP90" s="122"/>
      <c r="QGQ90" s="122"/>
      <c r="QGR90" s="122"/>
      <c r="QGS90" s="122"/>
      <c r="QGT90" s="122"/>
      <c r="QGU90" s="122"/>
      <c r="QGV90" s="122"/>
      <c r="QGW90" s="122"/>
      <c r="QGX90" s="122"/>
      <c r="QGY90" s="122"/>
      <c r="QGZ90" s="122"/>
      <c r="QHA90" s="122"/>
      <c r="QHB90" s="122"/>
      <c r="QHC90" s="122"/>
      <c r="QHD90" s="122"/>
      <c r="QHE90" s="122"/>
      <c r="QHF90" s="122"/>
      <c r="QHG90" s="122"/>
      <c r="QHH90" s="122"/>
      <c r="QHI90" s="122"/>
      <c r="QHJ90" s="122"/>
      <c r="QHK90" s="122"/>
      <c r="QHL90" s="122"/>
      <c r="QHM90" s="122"/>
      <c r="QHN90" s="122"/>
      <c r="QHO90" s="122"/>
      <c r="QHP90" s="122"/>
      <c r="QHQ90" s="122"/>
      <c r="QHR90" s="122"/>
      <c r="QHS90" s="122"/>
      <c r="QHT90" s="122"/>
      <c r="QHU90" s="122"/>
      <c r="QHV90" s="122"/>
      <c r="QHW90" s="122"/>
      <c r="QHX90" s="122"/>
      <c r="QHY90" s="122"/>
      <c r="QHZ90" s="122"/>
      <c r="QIA90" s="122"/>
      <c r="QIB90" s="122"/>
      <c r="QIC90" s="122"/>
      <c r="QID90" s="122"/>
      <c r="QIE90" s="122"/>
      <c r="QIF90" s="122"/>
      <c r="QIG90" s="122"/>
      <c r="QIH90" s="122"/>
      <c r="QII90" s="122"/>
      <c r="QIJ90" s="122"/>
      <c r="QIK90" s="122"/>
      <c r="QIL90" s="122"/>
      <c r="QIM90" s="122"/>
      <c r="QIN90" s="122"/>
      <c r="QIO90" s="122"/>
      <c r="QIP90" s="122"/>
      <c r="QIQ90" s="122"/>
      <c r="QIR90" s="122"/>
      <c r="QIS90" s="122"/>
      <c r="QIT90" s="122"/>
      <c r="QIU90" s="122"/>
      <c r="QIV90" s="122"/>
      <c r="QIW90" s="122"/>
      <c r="QIX90" s="122"/>
      <c r="QIY90" s="122"/>
      <c r="QIZ90" s="122"/>
      <c r="QJA90" s="122"/>
      <c r="QJB90" s="122"/>
      <c r="QJC90" s="122"/>
      <c r="QJD90" s="122"/>
      <c r="QJE90" s="122"/>
      <c r="QJF90" s="122"/>
      <c r="QJG90" s="122"/>
      <c r="QJH90" s="122"/>
      <c r="QJI90" s="122"/>
      <c r="QJJ90" s="122"/>
      <c r="QJK90" s="122"/>
      <c r="QJL90" s="122"/>
      <c r="QJM90" s="122"/>
      <c r="QJN90" s="122"/>
      <c r="QJO90" s="122"/>
      <c r="QJP90" s="122"/>
      <c r="QJQ90" s="122"/>
      <c r="QJR90" s="122"/>
      <c r="QJS90" s="122"/>
      <c r="QJT90" s="122"/>
      <c r="QJU90" s="122"/>
      <c r="QJV90" s="122"/>
      <c r="QJW90" s="122"/>
      <c r="QJX90" s="122"/>
      <c r="QJY90" s="122"/>
      <c r="QJZ90" s="122"/>
      <c r="QKA90" s="122"/>
      <c r="QKB90" s="122"/>
      <c r="QKC90" s="122"/>
      <c r="QKD90" s="122"/>
      <c r="QKE90" s="122"/>
      <c r="QKF90" s="122"/>
      <c r="QKG90" s="122"/>
      <c r="QKH90" s="122"/>
      <c r="QKI90" s="122"/>
      <c r="QKJ90" s="122"/>
      <c r="QKK90" s="122"/>
      <c r="QKL90" s="122"/>
      <c r="QKM90" s="122"/>
      <c r="QKN90" s="122"/>
      <c r="QKO90" s="122"/>
      <c r="QKP90" s="122"/>
      <c r="QKQ90" s="122"/>
      <c r="QKR90" s="122"/>
      <c r="QKS90" s="122"/>
      <c r="QKT90" s="122"/>
      <c r="QKU90" s="122"/>
      <c r="QKV90" s="122"/>
      <c r="QKW90" s="122"/>
      <c r="QKX90" s="122"/>
      <c r="QKY90" s="122"/>
      <c r="QKZ90" s="122"/>
      <c r="QLA90" s="122"/>
      <c r="QLB90" s="122"/>
      <c r="QLC90" s="122"/>
      <c r="QLD90" s="122"/>
      <c r="QLE90" s="122"/>
      <c r="QLF90" s="122"/>
      <c r="QLG90" s="122"/>
      <c r="QLH90" s="122"/>
      <c r="QLI90" s="122"/>
      <c r="QLJ90" s="122"/>
      <c r="QLK90" s="122"/>
      <c r="QLL90" s="122"/>
      <c r="QLM90" s="122"/>
      <c r="QLN90" s="122"/>
      <c r="QLO90" s="122"/>
      <c r="QLP90" s="122"/>
      <c r="QLQ90" s="122"/>
      <c r="QLR90" s="122"/>
      <c r="QLS90" s="122"/>
      <c r="QLT90" s="122"/>
      <c r="QLU90" s="122"/>
      <c r="QLV90" s="122"/>
      <c r="QLW90" s="122"/>
      <c r="QLX90" s="122"/>
      <c r="QLY90" s="122"/>
      <c r="QLZ90" s="122"/>
      <c r="QMA90" s="122"/>
      <c r="QMB90" s="122"/>
      <c r="QMC90" s="122"/>
      <c r="QMD90" s="122"/>
      <c r="QME90" s="122"/>
      <c r="QMF90" s="122"/>
      <c r="QMG90" s="122"/>
      <c r="QMH90" s="122"/>
      <c r="QMI90" s="122"/>
      <c r="QMJ90" s="122"/>
      <c r="QMK90" s="122"/>
      <c r="QML90" s="122"/>
      <c r="QMM90" s="122"/>
      <c r="QMN90" s="122"/>
      <c r="QMO90" s="122"/>
      <c r="QMP90" s="122"/>
      <c r="QMQ90" s="122"/>
      <c r="QMR90" s="122"/>
      <c r="QMS90" s="122"/>
      <c r="QMT90" s="122"/>
      <c r="QMU90" s="122"/>
      <c r="QMV90" s="122"/>
      <c r="QMW90" s="122"/>
      <c r="QMX90" s="122"/>
      <c r="QMY90" s="122"/>
      <c r="QMZ90" s="122"/>
      <c r="QNA90" s="122"/>
      <c r="QNB90" s="122"/>
      <c r="QNC90" s="122"/>
      <c r="QND90" s="122"/>
      <c r="QNE90" s="122"/>
      <c r="QNF90" s="122"/>
      <c r="QNG90" s="122"/>
      <c r="QNH90" s="122"/>
      <c r="QNI90" s="122"/>
      <c r="QNJ90" s="122"/>
      <c r="QNK90" s="122"/>
      <c r="QNL90" s="122"/>
      <c r="QNM90" s="122"/>
      <c r="QNN90" s="122"/>
      <c r="QNO90" s="122"/>
      <c r="QNP90" s="122"/>
      <c r="QNQ90" s="122"/>
      <c r="QNR90" s="122"/>
      <c r="QNS90" s="122"/>
      <c r="QNT90" s="122"/>
      <c r="QNU90" s="122"/>
      <c r="QNV90" s="122"/>
      <c r="QNW90" s="122"/>
      <c r="QNX90" s="122"/>
      <c r="QNY90" s="122"/>
      <c r="QNZ90" s="122"/>
      <c r="QOA90" s="122"/>
      <c r="QOB90" s="122"/>
      <c r="QOC90" s="122"/>
      <c r="QOD90" s="122"/>
      <c r="QOE90" s="122"/>
      <c r="QOF90" s="122"/>
      <c r="QOG90" s="122"/>
      <c r="QOH90" s="122"/>
      <c r="QOI90" s="122"/>
      <c r="QOJ90" s="122"/>
      <c r="QOK90" s="122"/>
      <c r="QOL90" s="122"/>
      <c r="QOM90" s="122"/>
      <c r="QON90" s="122"/>
      <c r="QOO90" s="122"/>
      <c r="QOP90" s="122"/>
      <c r="QOQ90" s="122"/>
      <c r="QOR90" s="122"/>
      <c r="QOS90" s="122"/>
      <c r="QOT90" s="122"/>
      <c r="QOU90" s="122"/>
      <c r="QOV90" s="122"/>
      <c r="QOW90" s="122"/>
      <c r="QOX90" s="122"/>
      <c r="QOY90" s="122"/>
      <c r="QOZ90" s="122"/>
      <c r="QPA90" s="122"/>
      <c r="QPB90" s="122"/>
      <c r="QPC90" s="122"/>
      <c r="QPD90" s="122"/>
      <c r="QPE90" s="122"/>
      <c r="QPF90" s="122"/>
      <c r="QPG90" s="122"/>
      <c r="QPH90" s="122"/>
      <c r="QPI90" s="122"/>
      <c r="QPJ90" s="122"/>
      <c r="QPK90" s="122"/>
      <c r="QPL90" s="122"/>
      <c r="QPM90" s="122"/>
      <c r="QPN90" s="122"/>
      <c r="QPO90" s="122"/>
      <c r="QPP90" s="122"/>
      <c r="QPQ90" s="122"/>
      <c r="QPR90" s="122"/>
      <c r="QPS90" s="122"/>
      <c r="QPT90" s="122"/>
      <c r="QPU90" s="122"/>
      <c r="QPV90" s="122"/>
      <c r="QPW90" s="122"/>
      <c r="QPX90" s="122"/>
      <c r="QPY90" s="122"/>
      <c r="QPZ90" s="122"/>
      <c r="QQA90" s="122"/>
      <c r="QQB90" s="122"/>
      <c r="QQC90" s="122"/>
      <c r="QQD90" s="122"/>
      <c r="QQE90" s="122"/>
      <c r="QQF90" s="122"/>
      <c r="QQG90" s="122"/>
      <c r="QQH90" s="122"/>
      <c r="QQI90" s="122"/>
      <c r="QQJ90" s="122"/>
      <c r="QQK90" s="122"/>
      <c r="QQL90" s="122"/>
      <c r="QQM90" s="122"/>
      <c r="QQN90" s="122"/>
      <c r="QQO90" s="122"/>
      <c r="QQP90" s="122"/>
      <c r="QQQ90" s="122"/>
      <c r="QQR90" s="122"/>
      <c r="QQS90" s="122"/>
      <c r="QQT90" s="122"/>
      <c r="QQU90" s="122"/>
      <c r="QQV90" s="122"/>
      <c r="QQW90" s="122"/>
      <c r="QQX90" s="122"/>
      <c r="QQY90" s="122"/>
      <c r="QQZ90" s="122"/>
      <c r="QRA90" s="122"/>
      <c r="QRB90" s="122"/>
      <c r="QRC90" s="122"/>
      <c r="QRD90" s="122"/>
      <c r="QRE90" s="122"/>
      <c r="QRF90" s="122"/>
      <c r="QRG90" s="122"/>
      <c r="QRH90" s="122"/>
      <c r="QRI90" s="122"/>
      <c r="QRJ90" s="122"/>
      <c r="QRK90" s="122"/>
      <c r="QRL90" s="122"/>
      <c r="QRM90" s="122"/>
      <c r="QRN90" s="122"/>
      <c r="QRO90" s="122"/>
      <c r="QRP90" s="122"/>
      <c r="QRQ90" s="122"/>
      <c r="QRR90" s="122"/>
      <c r="QRS90" s="122"/>
      <c r="QRT90" s="122"/>
      <c r="QRU90" s="122"/>
      <c r="QRV90" s="122"/>
      <c r="QRW90" s="122"/>
      <c r="QRX90" s="122"/>
      <c r="QRY90" s="122"/>
      <c r="QRZ90" s="122"/>
      <c r="QSA90" s="122"/>
      <c r="QSB90" s="122"/>
      <c r="QSC90" s="122"/>
      <c r="QSD90" s="122"/>
      <c r="QSE90" s="122"/>
      <c r="QSF90" s="122"/>
      <c r="QSG90" s="122"/>
      <c r="QSH90" s="122"/>
      <c r="QSI90" s="122"/>
      <c r="QSJ90" s="122"/>
      <c r="QSK90" s="122"/>
      <c r="QSL90" s="122"/>
      <c r="QSM90" s="122"/>
      <c r="QSN90" s="122"/>
      <c r="QSO90" s="122"/>
      <c r="QSP90" s="122"/>
      <c r="QSQ90" s="122"/>
      <c r="QSR90" s="122"/>
      <c r="QSS90" s="122"/>
      <c r="QST90" s="122"/>
      <c r="QSU90" s="122"/>
      <c r="QSV90" s="122"/>
      <c r="QSW90" s="122"/>
      <c r="QSX90" s="122"/>
      <c r="QSY90" s="122"/>
      <c r="QSZ90" s="122"/>
      <c r="QTA90" s="122"/>
      <c r="QTB90" s="122"/>
      <c r="QTC90" s="122"/>
      <c r="QTD90" s="122"/>
      <c r="QTE90" s="122"/>
      <c r="QTF90" s="122"/>
      <c r="QTG90" s="122"/>
      <c r="QTH90" s="122"/>
      <c r="QTI90" s="122"/>
      <c r="QTJ90" s="122"/>
      <c r="QTK90" s="122"/>
      <c r="QTL90" s="122"/>
      <c r="QTM90" s="122"/>
      <c r="QTN90" s="122"/>
      <c r="QTO90" s="122"/>
      <c r="QTP90" s="122"/>
      <c r="QTQ90" s="122"/>
      <c r="QTR90" s="122"/>
      <c r="QTS90" s="122"/>
      <c r="QTT90" s="122"/>
      <c r="QTU90" s="122"/>
      <c r="QTV90" s="122"/>
      <c r="QTW90" s="122"/>
      <c r="QTX90" s="122"/>
      <c r="QTY90" s="122"/>
      <c r="QTZ90" s="122"/>
      <c r="QUA90" s="122"/>
      <c r="QUB90" s="122"/>
      <c r="QUC90" s="122"/>
      <c r="QUD90" s="122"/>
      <c r="QUE90" s="122"/>
      <c r="QUF90" s="122"/>
      <c r="QUG90" s="122"/>
      <c r="QUH90" s="122"/>
      <c r="QUI90" s="122"/>
      <c r="QUJ90" s="122"/>
      <c r="QUK90" s="122"/>
      <c r="QUL90" s="122"/>
      <c r="QUM90" s="122"/>
      <c r="QUN90" s="122"/>
      <c r="QUO90" s="122"/>
      <c r="QUP90" s="122"/>
      <c r="QUQ90" s="122"/>
      <c r="QUR90" s="122"/>
      <c r="QUS90" s="122"/>
      <c r="QUT90" s="122"/>
      <c r="QUU90" s="122"/>
      <c r="QUV90" s="122"/>
      <c r="QUW90" s="122"/>
      <c r="QUX90" s="122"/>
      <c r="QUY90" s="122"/>
      <c r="QUZ90" s="122"/>
      <c r="QVA90" s="122"/>
      <c r="QVB90" s="122"/>
      <c r="QVC90" s="122"/>
      <c r="QVD90" s="122"/>
      <c r="QVE90" s="122"/>
      <c r="QVF90" s="122"/>
      <c r="QVG90" s="122"/>
      <c r="QVH90" s="122"/>
      <c r="QVI90" s="122"/>
      <c r="QVJ90" s="122"/>
      <c r="QVK90" s="122"/>
      <c r="QVL90" s="122"/>
      <c r="QVM90" s="122"/>
      <c r="QVN90" s="122"/>
      <c r="QVO90" s="122"/>
      <c r="QVP90" s="122"/>
      <c r="QVQ90" s="122"/>
      <c r="QVR90" s="122"/>
      <c r="QVS90" s="122"/>
      <c r="QVT90" s="122"/>
      <c r="QVU90" s="122"/>
      <c r="QVV90" s="122"/>
      <c r="QVW90" s="122"/>
      <c r="QVX90" s="122"/>
      <c r="QVY90" s="122"/>
      <c r="QVZ90" s="122"/>
      <c r="QWA90" s="122"/>
      <c r="QWB90" s="122"/>
      <c r="QWC90" s="122"/>
      <c r="QWD90" s="122"/>
      <c r="QWE90" s="122"/>
      <c r="QWF90" s="122"/>
      <c r="QWG90" s="122"/>
      <c r="QWH90" s="122"/>
      <c r="QWI90" s="122"/>
      <c r="QWJ90" s="122"/>
      <c r="QWK90" s="122"/>
      <c r="QWL90" s="122"/>
      <c r="QWM90" s="122"/>
      <c r="QWN90" s="122"/>
      <c r="QWO90" s="122"/>
      <c r="QWP90" s="122"/>
      <c r="QWQ90" s="122"/>
      <c r="QWR90" s="122"/>
      <c r="QWS90" s="122"/>
      <c r="QWT90" s="122"/>
      <c r="QWU90" s="122"/>
      <c r="QWV90" s="122"/>
      <c r="QWW90" s="122"/>
      <c r="QWX90" s="122"/>
      <c r="QWY90" s="122"/>
      <c r="QWZ90" s="122"/>
      <c r="QXA90" s="122"/>
      <c r="QXB90" s="122"/>
      <c r="QXC90" s="122"/>
      <c r="QXD90" s="122"/>
      <c r="QXE90" s="122"/>
      <c r="QXF90" s="122"/>
      <c r="QXG90" s="122"/>
      <c r="QXH90" s="122"/>
      <c r="QXI90" s="122"/>
      <c r="QXJ90" s="122"/>
      <c r="QXK90" s="122"/>
      <c r="QXL90" s="122"/>
      <c r="QXM90" s="122"/>
      <c r="QXN90" s="122"/>
      <c r="QXO90" s="122"/>
      <c r="QXP90" s="122"/>
      <c r="QXQ90" s="122"/>
      <c r="QXR90" s="122"/>
      <c r="QXS90" s="122"/>
      <c r="QXT90" s="122"/>
      <c r="QXU90" s="122"/>
      <c r="QXV90" s="122"/>
      <c r="QXW90" s="122"/>
      <c r="QXX90" s="122"/>
      <c r="QXY90" s="122"/>
      <c r="QXZ90" s="122"/>
      <c r="QYA90" s="122"/>
      <c r="QYB90" s="122"/>
      <c r="QYC90" s="122"/>
      <c r="QYD90" s="122"/>
      <c r="QYE90" s="122"/>
      <c r="QYF90" s="122"/>
      <c r="QYG90" s="122"/>
      <c r="QYH90" s="122"/>
      <c r="QYI90" s="122"/>
      <c r="QYJ90" s="122"/>
      <c r="QYK90" s="122"/>
      <c r="QYL90" s="122"/>
      <c r="QYM90" s="122"/>
      <c r="QYN90" s="122"/>
      <c r="QYO90" s="122"/>
      <c r="QYP90" s="122"/>
      <c r="QYQ90" s="122"/>
      <c r="QYR90" s="122"/>
      <c r="QYS90" s="122"/>
      <c r="QYT90" s="122"/>
      <c r="QYU90" s="122"/>
      <c r="QYV90" s="122"/>
      <c r="QYW90" s="122"/>
      <c r="QYX90" s="122"/>
      <c r="QYY90" s="122"/>
      <c r="QYZ90" s="122"/>
      <c r="QZA90" s="122"/>
      <c r="QZB90" s="122"/>
      <c r="QZC90" s="122"/>
      <c r="QZD90" s="122"/>
      <c r="QZE90" s="122"/>
      <c r="QZF90" s="122"/>
      <c r="QZG90" s="122"/>
      <c r="QZH90" s="122"/>
      <c r="QZI90" s="122"/>
      <c r="QZJ90" s="122"/>
      <c r="QZK90" s="122"/>
      <c r="QZL90" s="122"/>
      <c r="QZM90" s="122"/>
      <c r="QZN90" s="122"/>
      <c r="QZO90" s="122"/>
      <c r="QZP90" s="122"/>
      <c r="QZQ90" s="122"/>
      <c r="QZR90" s="122"/>
      <c r="QZS90" s="122"/>
      <c r="QZT90" s="122"/>
      <c r="QZU90" s="122"/>
      <c r="QZV90" s="122"/>
      <c r="QZW90" s="122"/>
      <c r="QZX90" s="122"/>
      <c r="QZY90" s="122"/>
      <c r="QZZ90" s="122"/>
      <c r="RAA90" s="122"/>
      <c r="RAB90" s="122"/>
      <c r="RAC90" s="122"/>
      <c r="RAD90" s="122"/>
      <c r="RAE90" s="122"/>
      <c r="RAF90" s="122"/>
      <c r="RAG90" s="122"/>
      <c r="RAH90" s="122"/>
      <c r="RAI90" s="122"/>
      <c r="RAJ90" s="122"/>
      <c r="RAK90" s="122"/>
      <c r="RAL90" s="122"/>
      <c r="RAM90" s="122"/>
      <c r="RAN90" s="122"/>
      <c r="RAO90" s="122"/>
      <c r="RAP90" s="122"/>
      <c r="RAQ90" s="122"/>
      <c r="RAR90" s="122"/>
      <c r="RAS90" s="122"/>
      <c r="RAT90" s="122"/>
      <c r="RAU90" s="122"/>
      <c r="RAV90" s="122"/>
      <c r="RAW90" s="122"/>
      <c r="RAX90" s="122"/>
      <c r="RAY90" s="122"/>
      <c r="RAZ90" s="122"/>
      <c r="RBA90" s="122"/>
      <c r="RBB90" s="122"/>
      <c r="RBC90" s="122"/>
      <c r="RBD90" s="122"/>
      <c r="RBE90" s="122"/>
      <c r="RBF90" s="122"/>
      <c r="RBG90" s="122"/>
      <c r="RBH90" s="122"/>
      <c r="RBI90" s="122"/>
      <c r="RBJ90" s="122"/>
      <c r="RBK90" s="122"/>
      <c r="RBL90" s="122"/>
      <c r="RBM90" s="122"/>
      <c r="RBN90" s="122"/>
      <c r="RBO90" s="122"/>
      <c r="RBP90" s="122"/>
      <c r="RBQ90" s="122"/>
      <c r="RBR90" s="122"/>
      <c r="RBS90" s="122"/>
      <c r="RBT90" s="122"/>
      <c r="RBU90" s="122"/>
      <c r="RBV90" s="122"/>
      <c r="RBW90" s="122"/>
      <c r="RBX90" s="122"/>
      <c r="RBY90" s="122"/>
      <c r="RBZ90" s="122"/>
      <c r="RCA90" s="122"/>
      <c r="RCB90" s="122"/>
      <c r="RCC90" s="122"/>
      <c r="RCD90" s="122"/>
      <c r="RCE90" s="122"/>
      <c r="RCF90" s="122"/>
      <c r="RCG90" s="122"/>
      <c r="RCH90" s="122"/>
      <c r="RCI90" s="122"/>
      <c r="RCJ90" s="122"/>
      <c r="RCK90" s="122"/>
      <c r="RCL90" s="122"/>
      <c r="RCM90" s="122"/>
      <c r="RCN90" s="122"/>
      <c r="RCO90" s="122"/>
      <c r="RCP90" s="122"/>
      <c r="RCQ90" s="122"/>
      <c r="RCR90" s="122"/>
      <c r="RCS90" s="122"/>
      <c r="RCT90" s="122"/>
      <c r="RCU90" s="122"/>
      <c r="RCV90" s="122"/>
      <c r="RCW90" s="122"/>
      <c r="RCX90" s="122"/>
      <c r="RCY90" s="122"/>
      <c r="RCZ90" s="122"/>
      <c r="RDA90" s="122"/>
      <c r="RDB90" s="122"/>
      <c r="RDC90" s="122"/>
      <c r="RDD90" s="122"/>
      <c r="RDE90" s="122"/>
      <c r="RDF90" s="122"/>
      <c r="RDG90" s="122"/>
      <c r="RDH90" s="122"/>
      <c r="RDI90" s="122"/>
      <c r="RDJ90" s="122"/>
      <c r="RDK90" s="122"/>
      <c r="RDL90" s="122"/>
      <c r="RDM90" s="122"/>
      <c r="RDN90" s="122"/>
      <c r="RDO90" s="122"/>
      <c r="RDP90" s="122"/>
      <c r="RDQ90" s="122"/>
      <c r="RDR90" s="122"/>
      <c r="RDS90" s="122"/>
      <c r="RDT90" s="122"/>
      <c r="RDU90" s="122"/>
      <c r="RDV90" s="122"/>
      <c r="RDW90" s="122"/>
      <c r="RDX90" s="122"/>
      <c r="RDY90" s="122"/>
      <c r="RDZ90" s="122"/>
      <c r="REA90" s="122"/>
      <c r="REB90" s="122"/>
      <c r="REC90" s="122"/>
      <c r="RED90" s="122"/>
      <c r="REE90" s="122"/>
      <c r="REF90" s="122"/>
      <c r="REG90" s="122"/>
      <c r="REH90" s="122"/>
      <c r="REI90" s="122"/>
      <c r="REJ90" s="122"/>
      <c r="REK90" s="122"/>
      <c r="REL90" s="122"/>
      <c r="REM90" s="122"/>
      <c r="REN90" s="122"/>
      <c r="REO90" s="122"/>
      <c r="REP90" s="122"/>
      <c r="REQ90" s="122"/>
      <c r="RER90" s="122"/>
      <c r="RES90" s="122"/>
      <c r="RET90" s="122"/>
      <c r="REU90" s="122"/>
      <c r="REV90" s="122"/>
      <c r="REW90" s="122"/>
      <c r="REX90" s="122"/>
      <c r="REY90" s="122"/>
      <c r="REZ90" s="122"/>
      <c r="RFA90" s="122"/>
      <c r="RFB90" s="122"/>
      <c r="RFC90" s="122"/>
      <c r="RFD90" s="122"/>
      <c r="RFE90" s="122"/>
      <c r="RFF90" s="122"/>
      <c r="RFG90" s="122"/>
      <c r="RFH90" s="122"/>
      <c r="RFI90" s="122"/>
      <c r="RFJ90" s="122"/>
      <c r="RFK90" s="122"/>
      <c r="RFL90" s="122"/>
      <c r="RFM90" s="122"/>
      <c r="RFN90" s="122"/>
      <c r="RFO90" s="122"/>
      <c r="RFP90" s="122"/>
      <c r="RFQ90" s="122"/>
      <c r="RFR90" s="122"/>
      <c r="RFS90" s="122"/>
      <c r="RFT90" s="122"/>
      <c r="RFU90" s="122"/>
      <c r="RFV90" s="122"/>
      <c r="RFW90" s="122"/>
      <c r="RFX90" s="122"/>
      <c r="RFY90" s="122"/>
      <c r="RFZ90" s="122"/>
      <c r="RGA90" s="122"/>
      <c r="RGB90" s="122"/>
      <c r="RGC90" s="122"/>
      <c r="RGD90" s="122"/>
      <c r="RGE90" s="122"/>
      <c r="RGF90" s="122"/>
      <c r="RGG90" s="122"/>
      <c r="RGH90" s="122"/>
      <c r="RGI90" s="122"/>
      <c r="RGJ90" s="122"/>
      <c r="RGK90" s="122"/>
      <c r="RGL90" s="122"/>
      <c r="RGM90" s="122"/>
      <c r="RGN90" s="122"/>
      <c r="RGO90" s="122"/>
      <c r="RGP90" s="122"/>
      <c r="RGQ90" s="122"/>
      <c r="RGR90" s="122"/>
      <c r="RGS90" s="122"/>
      <c r="RGT90" s="122"/>
      <c r="RGU90" s="122"/>
      <c r="RGV90" s="122"/>
      <c r="RGW90" s="122"/>
      <c r="RGX90" s="122"/>
      <c r="RGY90" s="122"/>
      <c r="RGZ90" s="122"/>
      <c r="RHA90" s="122"/>
      <c r="RHB90" s="122"/>
      <c r="RHC90" s="122"/>
      <c r="RHD90" s="122"/>
      <c r="RHE90" s="122"/>
      <c r="RHF90" s="122"/>
      <c r="RHG90" s="122"/>
      <c r="RHH90" s="122"/>
      <c r="RHI90" s="122"/>
      <c r="RHJ90" s="122"/>
      <c r="RHK90" s="122"/>
      <c r="RHL90" s="122"/>
      <c r="RHM90" s="122"/>
      <c r="RHN90" s="122"/>
      <c r="RHO90" s="122"/>
      <c r="RHP90" s="122"/>
      <c r="RHQ90" s="122"/>
      <c r="RHR90" s="122"/>
      <c r="RHS90" s="122"/>
      <c r="RHT90" s="122"/>
      <c r="RHU90" s="122"/>
      <c r="RHV90" s="122"/>
      <c r="RHW90" s="122"/>
      <c r="RHX90" s="122"/>
      <c r="RHY90" s="122"/>
      <c r="RHZ90" s="122"/>
      <c r="RIA90" s="122"/>
      <c r="RIB90" s="122"/>
      <c r="RIC90" s="122"/>
      <c r="RID90" s="122"/>
      <c r="RIE90" s="122"/>
      <c r="RIF90" s="122"/>
      <c r="RIG90" s="122"/>
      <c r="RIH90" s="122"/>
      <c r="RII90" s="122"/>
      <c r="RIJ90" s="122"/>
      <c r="RIK90" s="122"/>
      <c r="RIL90" s="122"/>
      <c r="RIM90" s="122"/>
      <c r="RIN90" s="122"/>
      <c r="RIO90" s="122"/>
      <c r="RIP90" s="122"/>
      <c r="RIQ90" s="122"/>
      <c r="RIR90" s="122"/>
      <c r="RIS90" s="122"/>
      <c r="RIT90" s="122"/>
      <c r="RIU90" s="122"/>
      <c r="RIV90" s="122"/>
      <c r="RIW90" s="122"/>
      <c r="RIX90" s="122"/>
      <c r="RIY90" s="122"/>
      <c r="RIZ90" s="122"/>
      <c r="RJA90" s="122"/>
      <c r="RJB90" s="122"/>
      <c r="RJC90" s="122"/>
      <c r="RJD90" s="122"/>
      <c r="RJE90" s="122"/>
      <c r="RJF90" s="122"/>
      <c r="RJG90" s="122"/>
      <c r="RJH90" s="122"/>
      <c r="RJI90" s="122"/>
      <c r="RJJ90" s="122"/>
      <c r="RJK90" s="122"/>
      <c r="RJL90" s="122"/>
      <c r="RJM90" s="122"/>
      <c r="RJN90" s="122"/>
      <c r="RJO90" s="122"/>
      <c r="RJP90" s="122"/>
      <c r="RJQ90" s="122"/>
      <c r="RJR90" s="122"/>
      <c r="RJS90" s="122"/>
      <c r="RJT90" s="122"/>
      <c r="RJU90" s="122"/>
      <c r="RJV90" s="122"/>
      <c r="RJW90" s="122"/>
      <c r="RJX90" s="122"/>
      <c r="RJY90" s="122"/>
      <c r="RJZ90" s="122"/>
      <c r="RKA90" s="122"/>
      <c r="RKB90" s="122"/>
      <c r="RKC90" s="122"/>
      <c r="RKD90" s="122"/>
      <c r="RKE90" s="122"/>
      <c r="RKF90" s="122"/>
      <c r="RKG90" s="122"/>
      <c r="RKH90" s="122"/>
      <c r="RKI90" s="122"/>
      <c r="RKJ90" s="122"/>
      <c r="RKK90" s="122"/>
      <c r="RKL90" s="122"/>
      <c r="RKM90" s="122"/>
      <c r="RKN90" s="122"/>
      <c r="RKO90" s="122"/>
      <c r="RKP90" s="122"/>
      <c r="RKQ90" s="122"/>
      <c r="RKR90" s="122"/>
      <c r="RKS90" s="122"/>
      <c r="RKT90" s="122"/>
      <c r="RKU90" s="122"/>
      <c r="RKV90" s="122"/>
      <c r="RKW90" s="122"/>
      <c r="RKX90" s="122"/>
      <c r="RKY90" s="122"/>
      <c r="RKZ90" s="122"/>
      <c r="RLA90" s="122"/>
      <c r="RLB90" s="122"/>
      <c r="RLC90" s="122"/>
      <c r="RLD90" s="122"/>
      <c r="RLE90" s="122"/>
      <c r="RLF90" s="122"/>
      <c r="RLG90" s="122"/>
      <c r="RLH90" s="122"/>
      <c r="RLI90" s="122"/>
      <c r="RLJ90" s="122"/>
      <c r="RLK90" s="122"/>
      <c r="RLL90" s="122"/>
      <c r="RLM90" s="122"/>
      <c r="RLN90" s="122"/>
      <c r="RLO90" s="122"/>
      <c r="RLP90" s="122"/>
      <c r="RLQ90" s="122"/>
      <c r="RLR90" s="122"/>
      <c r="RLS90" s="122"/>
      <c r="RLT90" s="122"/>
      <c r="RLU90" s="122"/>
      <c r="RLV90" s="122"/>
      <c r="RLW90" s="122"/>
      <c r="RLX90" s="122"/>
      <c r="RLY90" s="122"/>
      <c r="RLZ90" s="122"/>
      <c r="RMA90" s="122"/>
      <c r="RMB90" s="122"/>
      <c r="RMC90" s="122"/>
      <c r="RMD90" s="122"/>
      <c r="RME90" s="122"/>
      <c r="RMF90" s="122"/>
      <c r="RMG90" s="122"/>
      <c r="RMH90" s="122"/>
      <c r="RMI90" s="122"/>
      <c r="RMJ90" s="122"/>
      <c r="RMK90" s="122"/>
      <c r="RML90" s="122"/>
      <c r="RMM90" s="122"/>
      <c r="RMN90" s="122"/>
      <c r="RMO90" s="122"/>
      <c r="RMP90" s="122"/>
      <c r="RMQ90" s="122"/>
      <c r="RMR90" s="122"/>
      <c r="RMS90" s="122"/>
      <c r="RMT90" s="122"/>
      <c r="RMU90" s="122"/>
      <c r="RMV90" s="122"/>
      <c r="RMW90" s="122"/>
      <c r="RMX90" s="122"/>
      <c r="RMY90" s="122"/>
      <c r="RMZ90" s="122"/>
      <c r="RNA90" s="122"/>
      <c r="RNB90" s="122"/>
      <c r="RNC90" s="122"/>
      <c r="RND90" s="122"/>
      <c r="RNE90" s="122"/>
      <c r="RNF90" s="122"/>
      <c r="RNG90" s="122"/>
      <c r="RNH90" s="122"/>
      <c r="RNI90" s="122"/>
      <c r="RNJ90" s="122"/>
      <c r="RNK90" s="122"/>
      <c r="RNL90" s="122"/>
      <c r="RNM90" s="122"/>
      <c r="RNN90" s="122"/>
      <c r="RNO90" s="122"/>
      <c r="RNP90" s="122"/>
      <c r="RNQ90" s="122"/>
      <c r="RNR90" s="122"/>
      <c r="RNS90" s="122"/>
      <c r="RNT90" s="122"/>
      <c r="RNU90" s="122"/>
      <c r="RNV90" s="122"/>
      <c r="RNW90" s="122"/>
      <c r="RNX90" s="122"/>
      <c r="RNY90" s="122"/>
      <c r="RNZ90" s="122"/>
      <c r="ROA90" s="122"/>
      <c r="ROB90" s="122"/>
      <c r="ROC90" s="122"/>
      <c r="ROD90" s="122"/>
      <c r="ROE90" s="122"/>
      <c r="ROF90" s="122"/>
      <c r="ROG90" s="122"/>
      <c r="ROH90" s="122"/>
      <c r="ROI90" s="122"/>
      <c r="ROJ90" s="122"/>
      <c r="ROK90" s="122"/>
      <c r="ROL90" s="122"/>
      <c r="ROM90" s="122"/>
      <c r="RON90" s="122"/>
      <c r="ROO90" s="122"/>
      <c r="ROP90" s="122"/>
      <c r="ROQ90" s="122"/>
      <c r="ROR90" s="122"/>
      <c r="ROS90" s="122"/>
      <c r="ROT90" s="122"/>
      <c r="ROU90" s="122"/>
      <c r="ROV90" s="122"/>
      <c r="ROW90" s="122"/>
      <c r="ROX90" s="122"/>
      <c r="ROY90" s="122"/>
      <c r="ROZ90" s="122"/>
      <c r="RPA90" s="122"/>
      <c r="RPB90" s="122"/>
      <c r="RPC90" s="122"/>
      <c r="RPD90" s="122"/>
      <c r="RPE90" s="122"/>
      <c r="RPF90" s="122"/>
      <c r="RPG90" s="122"/>
      <c r="RPH90" s="122"/>
      <c r="RPI90" s="122"/>
      <c r="RPJ90" s="122"/>
      <c r="RPK90" s="122"/>
      <c r="RPL90" s="122"/>
      <c r="RPM90" s="122"/>
      <c r="RPN90" s="122"/>
      <c r="RPO90" s="122"/>
      <c r="RPP90" s="122"/>
      <c r="RPQ90" s="122"/>
      <c r="RPR90" s="122"/>
      <c r="RPS90" s="122"/>
      <c r="RPT90" s="122"/>
      <c r="RPU90" s="122"/>
      <c r="RPV90" s="122"/>
      <c r="RPW90" s="122"/>
      <c r="RPX90" s="122"/>
      <c r="RPY90" s="122"/>
      <c r="RPZ90" s="122"/>
      <c r="RQA90" s="122"/>
      <c r="RQB90" s="122"/>
      <c r="RQC90" s="122"/>
      <c r="RQD90" s="122"/>
      <c r="RQE90" s="122"/>
      <c r="RQF90" s="122"/>
      <c r="RQG90" s="122"/>
      <c r="RQH90" s="122"/>
      <c r="RQI90" s="122"/>
      <c r="RQJ90" s="122"/>
      <c r="RQK90" s="122"/>
      <c r="RQL90" s="122"/>
      <c r="RQM90" s="122"/>
      <c r="RQN90" s="122"/>
      <c r="RQO90" s="122"/>
      <c r="RQP90" s="122"/>
      <c r="RQQ90" s="122"/>
      <c r="RQR90" s="122"/>
      <c r="RQS90" s="122"/>
      <c r="RQT90" s="122"/>
      <c r="RQU90" s="122"/>
      <c r="RQV90" s="122"/>
      <c r="RQW90" s="122"/>
      <c r="RQX90" s="122"/>
      <c r="RQY90" s="122"/>
      <c r="RQZ90" s="122"/>
      <c r="RRA90" s="122"/>
      <c r="RRB90" s="122"/>
      <c r="RRC90" s="122"/>
      <c r="RRD90" s="122"/>
      <c r="RRE90" s="122"/>
      <c r="RRF90" s="122"/>
      <c r="RRG90" s="122"/>
      <c r="RRH90" s="122"/>
      <c r="RRI90" s="122"/>
      <c r="RRJ90" s="122"/>
      <c r="RRK90" s="122"/>
      <c r="RRL90" s="122"/>
      <c r="RRM90" s="122"/>
      <c r="RRN90" s="122"/>
      <c r="RRO90" s="122"/>
      <c r="RRP90" s="122"/>
      <c r="RRQ90" s="122"/>
      <c r="RRR90" s="122"/>
      <c r="RRS90" s="122"/>
      <c r="RRT90" s="122"/>
      <c r="RRU90" s="122"/>
      <c r="RRV90" s="122"/>
      <c r="RRW90" s="122"/>
      <c r="RRX90" s="122"/>
      <c r="RRY90" s="122"/>
      <c r="RRZ90" s="122"/>
      <c r="RSA90" s="122"/>
      <c r="RSB90" s="122"/>
      <c r="RSC90" s="122"/>
      <c r="RSD90" s="122"/>
      <c r="RSE90" s="122"/>
      <c r="RSF90" s="122"/>
      <c r="RSG90" s="122"/>
      <c r="RSH90" s="122"/>
      <c r="RSI90" s="122"/>
      <c r="RSJ90" s="122"/>
      <c r="RSK90" s="122"/>
      <c r="RSL90" s="122"/>
      <c r="RSM90" s="122"/>
      <c r="RSN90" s="122"/>
      <c r="RSO90" s="122"/>
      <c r="RSP90" s="122"/>
      <c r="RSQ90" s="122"/>
      <c r="RSR90" s="122"/>
      <c r="RSS90" s="122"/>
      <c r="RST90" s="122"/>
      <c r="RSU90" s="122"/>
      <c r="RSV90" s="122"/>
      <c r="RSW90" s="122"/>
      <c r="RSX90" s="122"/>
      <c r="RSY90" s="122"/>
      <c r="RSZ90" s="122"/>
      <c r="RTA90" s="122"/>
      <c r="RTB90" s="122"/>
      <c r="RTC90" s="122"/>
      <c r="RTD90" s="122"/>
      <c r="RTE90" s="122"/>
      <c r="RTF90" s="122"/>
      <c r="RTG90" s="122"/>
      <c r="RTH90" s="122"/>
      <c r="RTI90" s="122"/>
      <c r="RTJ90" s="122"/>
      <c r="RTK90" s="122"/>
      <c r="RTL90" s="122"/>
      <c r="RTM90" s="122"/>
      <c r="RTN90" s="122"/>
      <c r="RTO90" s="122"/>
      <c r="RTP90" s="122"/>
      <c r="RTQ90" s="122"/>
      <c r="RTR90" s="122"/>
      <c r="RTS90" s="122"/>
      <c r="RTT90" s="122"/>
      <c r="RTU90" s="122"/>
      <c r="RTV90" s="122"/>
      <c r="RTW90" s="122"/>
      <c r="RTX90" s="122"/>
      <c r="RTY90" s="122"/>
      <c r="RTZ90" s="122"/>
      <c r="RUA90" s="122"/>
      <c r="RUB90" s="122"/>
      <c r="RUC90" s="122"/>
      <c r="RUD90" s="122"/>
      <c r="RUE90" s="122"/>
      <c r="RUF90" s="122"/>
      <c r="RUG90" s="122"/>
      <c r="RUH90" s="122"/>
      <c r="RUI90" s="122"/>
      <c r="RUJ90" s="122"/>
      <c r="RUK90" s="122"/>
      <c r="RUL90" s="122"/>
      <c r="RUM90" s="122"/>
      <c r="RUN90" s="122"/>
      <c r="RUO90" s="122"/>
      <c r="RUP90" s="122"/>
      <c r="RUQ90" s="122"/>
      <c r="RUR90" s="122"/>
      <c r="RUS90" s="122"/>
      <c r="RUT90" s="122"/>
      <c r="RUU90" s="122"/>
      <c r="RUV90" s="122"/>
      <c r="RUW90" s="122"/>
      <c r="RUX90" s="122"/>
      <c r="RUY90" s="122"/>
      <c r="RUZ90" s="122"/>
      <c r="RVA90" s="122"/>
      <c r="RVB90" s="122"/>
      <c r="RVC90" s="122"/>
      <c r="RVD90" s="122"/>
      <c r="RVE90" s="122"/>
      <c r="RVF90" s="122"/>
      <c r="RVG90" s="122"/>
      <c r="RVH90" s="122"/>
      <c r="RVI90" s="122"/>
      <c r="RVJ90" s="122"/>
      <c r="RVK90" s="122"/>
      <c r="RVL90" s="122"/>
      <c r="RVM90" s="122"/>
      <c r="RVN90" s="122"/>
      <c r="RVO90" s="122"/>
      <c r="RVP90" s="122"/>
      <c r="RVQ90" s="122"/>
      <c r="RVR90" s="122"/>
      <c r="RVS90" s="122"/>
      <c r="RVT90" s="122"/>
      <c r="RVU90" s="122"/>
      <c r="RVV90" s="122"/>
      <c r="RVW90" s="122"/>
      <c r="RVX90" s="122"/>
      <c r="RVY90" s="122"/>
      <c r="RVZ90" s="122"/>
      <c r="RWA90" s="122"/>
      <c r="RWB90" s="122"/>
      <c r="RWC90" s="122"/>
      <c r="RWD90" s="122"/>
      <c r="RWE90" s="122"/>
      <c r="RWF90" s="122"/>
      <c r="RWG90" s="122"/>
      <c r="RWH90" s="122"/>
      <c r="RWI90" s="122"/>
      <c r="RWJ90" s="122"/>
      <c r="RWK90" s="122"/>
      <c r="RWL90" s="122"/>
      <c r="RWM90" s="122"/>
      <c r="RWN90" s="122"/>
      <c r="RWO90" s="122"/>
      <c r="RWP90" s="122"/>
      <c r="RWQ90" s="122"/>
      <c r="RWR90" s="122"/>
      <c r="RWS90" s="122"/>
      <c r="RWT90" s="122"/>
      <c r="RWU90" s="122"/>
      <c r="RWV90" s="122"/>
      <c r="RWW90" s="122"/>
      <c r="RWX90" s="122"/>
      <c r="RWY90" s="122"/>
      <c r="RWZ90" s="122"/>
      <c r="RXA90" s="122"/>
      <c r="RXB90" s="122"/>
      <c r="RXC90" s="122"/>
      <c r="RXD90" s="122"/>
      <c r="RXE90" s="122"/>
      <c r="RXF90" s="122"/>
      <c r="RXG90" s="122"/>
      <c r="RXH90" s="122"/>
      <c r="RXI90" s="122"/>
      <c r="RXJ90" s="122"/>
      <c r="RXK90" s="122"/>
      <c r="RXL90" s="122"/>
      <c r="RXM90" s="122"/>
      <c r="RXN90" s="122"/>
      <c r="RXO90" s="122"/>
      <c r="RXP90" s="122"/>
      <c r="RXQ90" s="122"/>
      <c r="RXR90" s="122"/>
      <c r="RXS90" s="122"/>
      <c r="RXT90" s="122"/>
      <c r="RXU90" s="122"/>
      <c r="RXV90" s="122"/>
      <c r="RXW90" s="122"/>
      <c r="RXX90" s="122"/>
      <c r="RXY90" s="122"/>
      <c r="RXZ90" s="122"/>
      <c r="RYA90" s="122"/>
      <c r="RYB90" s="122"/>
      <c r="RYC90" s="122"/>
      <c r="RYD90" s="122"/>
      <c r="RYE90" s="122"/>
      <c r="RYF90" s="122"/>
      <c r="RYG90" s="122"/>
      <c r="RYH90" s="122"/>
      <c r="RYI90" s="122"/>
      <c r="RYJ90" s="122"/>
      <c r="RYK90" s="122"/>
      <c r="RYL90" s="122"/>
      <c r="RYM90" s="122"/>
      <c r="RYN90" s="122"/>
      <c r="RYO90" s="122"/>
      <c r="RYP90" s="122"/>
      <c r="RYQ90" s="122"/>
      <c r="RYR90" s="122"/>
      <c r="RYS90" s="122"/>
      <c r="RYT90" s="122"/>
      <c r="RYU90" s="122"/>
      <c r="RYV90" s="122"/>
      <c r="RYW90" s="122"/>
      <c r="RYX90" s="122"/>
      <c r="RYY90" s="122"/>
      <c r="RYZ90" s="122"/>
      <c r="RZA90" s="122"/>
      <c r="RZB90" s="122"/>
      <c r="RZC90" s="122"/>
      <c r="RZD90" s="122"/>
      <c r="RZE90" s="122"/>
      <c r="RZF90" s="122"/>
      <c r="RZG90" s="122"/>
      <c r="RZH90" s="122"/>
      <c r="RZI90" s="122"/>
      <c r="RZJ90" s="122"/>
      <c r="RZK90" s="122"/>
      <c r="RZL90" s="122"/>
      <c r="RZM90" s="122"/>
      <c r="RZN90" s="122"/>
      <c r="RZO90" s="122"/>
      <c r="RZP90" s="122"/>
      <c r="RZQ90" s="122"/>
      <c r="RZR90" s="122"/>
      <c r="RZS90" s="122"/>
      <c r="RZT90" s="122"/>
      <c r="RZU90" s="122"/>
      <c r="RZV90" s="122"/>
      <c r="RZW90" s="122"/>
      <c r="RZX90" s="122"/>
      <c r="RZY90" s="122"/>
      <c r="RZZ90" s="122"/>
      <c r="SAA90" s="122"/>
      <c r="SAB90" s="122"/>
      <c r="SAC90" s="122"/>
      <c r="SAD90" s="122"/>
      <c r="SAE90" s="122"/>
      <c r="SAF90" s="122"/>
      <c r="SAG90" s="122"/>
      <c r="SAH90" s="122"/>
      <c r="SAI90" s="122"/>
      <c r="SAJ90" s="122"/>
      <c r="SAK90" s="122"/>
      <c r="SAL90" s="122"/>
      <c r="SAM90" s="122"/>
      <c r="SAN90" s="122"/>
      <c r="SAO90" s="122"/>
      <c r="SAP90" s="122"/>
      <c r="SAQ90" s="122"/>
      <c r="SAR90" s="122"/>
      <c r="SAS90" s="122"/>
      <c r="SAT90" s="122"/>
      <c r="SAU90" s="122"/>
      <c r="SAV90" s="122"/>
      <c r="SAW90" s="122"/>
      <c r="SAX90" s="122"/>
      <c r="SAY90" s="122"/>
      <c r="SAZ90" s="122"/>
      <c r="SBA90" s="122"/>
      <c r="SBB90" s="122"/>
      <c r="SBC90" s="122"/>
      <c r="SBD90" s="122"/>
      <c r="SBE90" s="122"/>
      <c r="SBF90" s="122"/>
      <c r="SBG90" s="122"/>
      <c r="SBH90" s="122"/>
      <c r="SBI90" s="122"/>
      <c r="SBJ90" s="122"/>
      <c r="SBK90" s="122"/>
      <c r="SBL90" s="122"/>
      <c r="SBM90" s="122"/>
      <c r="SBN90" s="122"/>
      <c r="SBO90" s="122"/>
      <c r="SBP90" s="122"/>
      <c r="SBQ90" s="122"/>
      <c r="SBR90" s="122"/>
      <c r="SBS90" s="122"/>
      <c r="SBT90" s="122"/>
      <c r="SBU90" s="122"/>
      <c r="SBV90" s="122"/>
      <c r="SBW90" s="122"/>
      <c r="SBX90" s="122"/>
      <c r="SBY90" s="122"/>
      <c r="SBZ90" s="122"/>
      <c r="SCA90" s="122"/>
      <c r="SCB90" s="122"/>
      <c r="SCC90" s="122"/>
      <c r="SCD90" s="122"/>
      <c r="SCE90" s="122"/>
      <c r="SCF90" s="122"/>
      <c r="SCG90" s="122"/>
      <c r="SCH90" s="122"/>
      <c r="SCI90" s="122"/>
      <c r="SCJ90" s="122"/>
      <c r="SCK90" s="122"/>
      <c r="SCL90" s="122"/>
      <c r="SCM90" s="122"/>
      <c r="SCN90" s="122"/>
      <c r="SCO90" s="122"/>
      <c r="SCP90" s="122"/>
      <c r="SCQ90" s="122"/>
      <c r="SCR90" s="122"/>
      <c r="SCS90" s="122"/>
      <c r="SCT90" s="122"/>
      <c r="SCU90" s="122"/>
      <c r="SCV90" s="122"/>
      <c r="SCW90" s="122"/>
      <c r="SCX90" s="122"/>
      <c r="SCY90" s="122"/>
      <c r="SCZ90" s="122"/>
      <c r="SDA90" s="122"/>
      <c r="SDB90" s="122"/>
      <c r="SDC90" s="122"/>
      <c r="SDD90" s="122"/>
      <c r="SDE90" s="122"/>
      <c r="SDF90" s="122"/>
      <c r="SDG90" s="122"/>
      <c r="SDH90" s="122"/>
      <c r="SDI90" s="122"/>
      <c r="SDJ90" s="122"/>
      <c r="SDK90" s="122"/>
      <c r="SDL90" s="122"/>
      <c r="SDM90" s="122"/>
      <c r="SDN90" s="122"/>
      <c r="SDO90" s="122"/>
      <c r="SDP90" s="122"/>
      <c r="SDQ90" s="122"/>
      <c r="SDR90" s="122"/>
      <c r="SDS90" s="122"/>
      <c r="SDT90" s="122"/>
      <c r="SDU90" s="122"/>
      <c r="SDV90" s="122"/>
      <c r="SDW90" s="122"/>
      <c r="SDX90" s="122"/>
      <c r="SDY90" s="122"/>
      <c r="SDZ90" s="122"/>
      <c r="SEA90" s="122"/>
      <c r="SEB90" s="122"/>
      <c r="SEC90" s="122"/>
      <c r="SED90" s="122"/>
      <c r="SEE90" s="122"/>
      <c r="SEF90" s="122"/>
      <c r="SEG90" s="122"/>
      <c r="SEH90" s="122"/>
      <c r="SEI90" s="122"/>
      <c r="SEJ90" s="122"/>
      <c r="SEK90" s="122"/>
      <c r="SEL90" s="122"/>
      <c r="SEM90" s="122"/>
      <c r="SEN90" s="122"/>
      <c r="SEO90" s="122"/>
      <c r="SEP90" s="122"/>
      <c r="SEQ90" s="122"/>
      <c r="SER90" s="122"/>
      <c r="SES90" s="122"/>
      <c r="SET90" s="122"/>
      <c r="SEU90" s="122"/>
      <c r="SEV90" s="122"/>
      <c r="SEW90" s="122"/>
      <c r="SEX90" s="122"/>
      <c r="SEY90" s="122"/>
      <c r="SEZ90" s="122"/>
      <c r="SFA90" s="122"/>
      <c r="SFB90" s="122"/>
      <c r="SFC90" s="122"/>
      <c r="SFD90" s="122"/>
      <c r="SFE90" s="122"/>
      <c r="SFF90" s="122"/>
      <c r="SFG90" s="122"/>
      <c r="SFH90" s="122"/>
      <c r="SFI90" s="122"/>
      <c r="SFJ90" s="122"/>
      <c r="SFK90" s="122"/>
      <c r="SFL90" s="122"/>
      <c r="SFM90" s="122"/>
      <c r="SFN90" s="122"/>
      <c r="SFO90" s="122"/>
      <c r="SFP90" s="122"/>
      <c r="SFQ90" s="122"/>
      <c r="SFR90" s="122"/>
      <c r="SFS90" s="122"/>
      <c r="SFT90" s="122"/>
      <c r="SFU90" s="122"/>
      <c r="SFV90" s="122"/>
      <c r="SFW90" s="122"/>
      <c r="SFX90" s="122"/>
      <c r="SFY90" s="122"/>
      <c r="SFZ90" s="122"/>
      <c r="SGA90" s="122"/>
      <c r="SGB90" s="122"/>
      <c r="SGC90" s="122"/>
      <c r="SGD90" s="122"/>
      <c r="SGE90" s="122"/>
      <c r="SGF90" s="122"/>
      <c r="SGG90" s="122"/>
      <c r="SGH90" s="122"/>
      <c r="SGI90" s="122"/>
      <c r="SGJ90" s="122"/>
      <c r="SGK90" s="122"/>
      <c r="SGL90" s="122"/>
      <c r="SGM90" s="122"/>
      <c r="SGN90" s="122"/>
      <c r="SGO90" s="122"/>
      <c r="SGP90" s="122"/>
      <c r="SGQ90" s="122"/>
      <c r="SGR90" s="122"/>
      <c r="SGS90" s="122"/>
      <c r="SGT90" s="122"/>
      <c r="SGU90" s="122"/>
      <c r="SGV90" s="122"/>
      <c r="SGW90" s="122"/>
      <c r="SGX90" s="122"/>
      <c r="SGY90" s="122"/>
      <c r="SGZ90" s="122"/>
      <c r="SHA90" s="122"/>
      <c r="SHB90" s="122"/>
      <c r="SHC90" s="122"/>
      <c r="SHD90" s="122"/>
      <c r="SHE90" s="122"/>
      <c r="SHF90" s="122"/>
      <c r="SHG90" s="122"/>
      <c r="SHH90" s="122"/>
      <c r="SHI90" s="122"/>
      <c r="SHJ90" s="122"/>
      <c r="SHK90" s="122"/>
      <c r="SHL90" s="122"/>
      <c r="SHM90" s="122"/>
      <c r="SHN90" s="122"/>
      <c r="SHO90" s="122"/>
      <c r="SHP90" s="122"/>
      <c r="SHQ90" s="122"/>
      <c r="SHR90" s="122"/>
      <c r="SHS90" s="122"/>
      <c r="SHT90" s="122"/>
      <c r="SHU90" s="122"/>
      <c r="SHV90" s="122"/>
      <c r="SHW90" s="122"/>
      <c r="SHX90" s="122"/>
      <c r="SHY90" s="122"/>
      <c r="SHZ90" s="122"/>
      <c r="SIA90" s="122"/>
      <c r="SIB90" s="122"/>
      <c r="SIC90" s="122"/>
      <c r="SID90" s="122"/>
      <c r="SIE90" s="122"/>
      <c r="SIF90" s="122"/>
      <c r="SIG90" s="122"/>
      <c r="SIH90" s="122"/>
      <c r="SII90" s="122"/>
      <c r="SIJ90" s="122"/>
      <c r="SIK90" s="122"/>
      <c r="SIL90" s="122"/>
      <c r="SIM90" s="122"/>
      <c r="SIN90" s="122"/>
      <c r="SIO90" s="122"/>
      <c r="SIP90" s="122"/>
      <c r="SIQ90" s="122"/>
      <c r="SIR90" s="122"/>
      <c r="SIS90" s="122"/>
      <c r="SIT90" s="122"/>
      <c r="SIU90" s="122"/>
      <c r="SIV90" s="122"/>
      <c r="SIW90" s="122"/>
      <c r="SIX90" s="122"/>
      <c r="SIY90" s="122"/>
      <c r="SIZ90" s="122"/>
      <c r="SJA90" s="122"/>
      <c r="SJB90" s="122"/>
      <c r="SJC90" s="122"/>
      <c r="SJD90" s="122"/>
      <c r="SJE90" s="122"/>
      <c r="SJF90" s="122"/>
      <c r="SJG90" s="122"/>
      <c r="SJH90" s="122"/>
      <c r="SJI90" s="122"/>
      <c r="SJJ90" s="122"/>
      <c r="SJK90" s="122"/>
      <c r="SJL90" s="122"/>
      <c r="SJM90" s="122"/>
      <c r="SJN90" s="122"/>
      <c r="SJO90" s="122"/>
      <c r="SJP90" s="122"/>
      <c r="SJQ90" s="122"/>
      <c r="SJR90" s="122"/>
      <c r="SJS90" s="122"/>
      <c r="SJT90" s="122"/>
      <c r="SJU90" s="122"/>
      <c r="SJV90" s="122"/>
      <c r="SJW90" s="122"/>
      <c r="SJX90" s="122"/>
      <c r="SJY90" s="122"/>
      <c r="SJZ90" s="122"/>
      <c r="SKA90" s="122"/>
      <c r="SKB90" s="122"/>
      <c r="SKC90" s="122"/>
      <c r="SKD90" s="122"/>
      <c r="SKE90" s="122"/>
      <c r="SKF90" s="122"/>
      <c r="SKG90" s="122"/>
      <c r="SKH90" s="122"/>
      <c r="SKI90" s="122"/>
      <c r="SKJ90" s="122"/>
      <c r="SKK90" s="122"/>
      <c r="SKL90" s="122"/>
      <c r="SKM90" s="122"/>
      <c r="SKN90" s="122"/>
      <c r="SKO90" s="122"/>
      <c r="SKP90" s="122"/>
      <c r="SKQ90" s="122"/>
      <c r="SKR90" s="122"/>
      <c r="SKS90" s="122"/>
      <c r="SKT90" s="122"/>
      <c r="SKU90" s="122"/>
      <c r="SKV90" s="122"/>
      <c r="SKW90" s="122"/>
      <c r="SKX90" s="122"/>
      <c r="SKY90" s="122"/>
      <c r="SKZ90" s="122"/>
      <c r="SLA90" s="122"/>
      <c r="SLB90" s="122"/>
      <c r="SLC90" s="122"/>
      <c r="SLD90" s="122"/>
      <c r="SLE90" s="122"/>
      <c r="SLF90" s="122"/>
      <c r="SLG90" s="122"/>
      <c r="SLH90" s="122"/>
      <c r="SLI90" s="122"/>
      <c r="SLJ90" s="122"/>
      <c r="SLK90" s="122"/>
      <c r="SLL90" s="122"/>
      <c r="SLM90" s="122"/>
      <c r="SLN90" s="122"/>
      <c r="SLO90" s="122"/>
      <c r="SLP90" s="122"/>
      <c r="SLQ90" s="122"/>
      <c r="SLR90" s="122"/>
      <c r="SLS90" s="122"/>
      <c r="SLT90" s="122"/>
      <c r="SLU90" s="122"/>
      <c r="SLV90" s="122"/>
      <c r="SLW90" s="122"/>
      <c r="SLX90" s="122"/>
      <c r="SLY90" s="122"/>
      <c r="SLZ90" s="122"/>
      <c r="SMA90" s="122"/>
      <c r="SMB90" s="122"/>
      <c r="SMC90" s="122"/>
      <c r="SMD90" s="122"/>
      <c r="SME90" s="122"/>
      <c r="SMF90" s="122"/>
      <c r="SMG90" s="122"/>
      <c r="SMH90" s="122"/>
      <c r="SMI90" s="122"/>
      <c r="SMJ90" s="122"/>
      <c r="SMK90" s="122"/>
      <c r="SML90" s="122"/>
      <c r="SMM90" s="122"/>
      <c r="SMN90" s="122"/>
      <c r="SMO90" s="122"/>
      <c r="SMP90" s="122"/>
      <c r="SMQ90" s="122"/>
      <c r="SMR90" s="122"/>
      <c r="SMS90" s="122"/>
      <c r="SMT90" s="122"/>
      <c r="SMU90" s="122"/>
      <c r="SMV90" s="122"/>
      <c r="SMW90" s="122"/>
      <c r="SMX90" s="122"/>
      <c r="SMY90" s="122"/>
      <c r="SMZ90" s="122"/>
      <c r="SNA90" s="122"/>
      <c r="SNB90" s="122"/>
      <c r="SNC90" s="122"/>
      <c r="SND90" s="122"/>
      <c r="SNE90" s="122"/>
      <c r="SNF90" s="122"/>
      <c r="SNG90" s="122"/>
      <c r="SNH90" s="122"/>
      <c r="SNI90" s="122"/>
      <c r="SNJ90" s="122"/>
      <c r="SNK90" s="122"/>
      <c r="SNL90" s="122"/>
      <c r="SNM90" s="122"/>
      <c r="SNN90" s="122"/>
      <c r="SNO90" s="122"/>
      <c r="SNP90" s="122"/>
      <c r="SNQ90" s="122"/>
      <c r="SNR90" s="122"/>
      <c r="SNS90" s="122"/>
      <c r="SNT90" s="122"/>
      <c r="SNU90" s="122"/>
      <c r="SNV90" s="122"/>
      <c r="SNW90" s="122"/>
      <c r="SNX90" s="122"/>
      <c r="SNY90" s="122"/>
      <c r="SNZ90" s="122"/>
      <c r="SOA90" s="122"/>
      <c r="SOB90" s="122"/>
      <c r="SOC90" s="122"/>
      <c r="SOD90" s="122"/>
      <c r="SOE90" s="122"/>
      <c r="SOF90" s="122"/>
      <c r="SOG90" s="122"/>
      <c r="SOH90" s="122"/>
      <c r="SOI90" s="122"/>
      <c r="SOJ90" s="122"/>
      <c r="SOK90" s="122"/>
      <c r="SOL90" s="122"/>
      <c r="SOM90" s="122"/>
      <c r="SON90" s="122"/>
      <c r="SOO90" s="122"/>
      <c r="SOP90" s="122"/>
      <c r="SOQ90" s="122"/>
      <c r="SOR90" s="122"/>
      <c r="SOS90" s="122"/>
      <c r="SOT90" s="122"/>
      <c r="SOU90" s="122"/>
      <c r="SOV90" s="122"/>
      <c r="SOW90" s="122"/>
      <c r="SOX90" s="122"/>
      <c r="SOY90" s="122"/>
      <c r="SOZ90" s="122"/>
      <c r="SPA90" s="122"/>
      <c r="SPB90" s="122"/>
      <c r="SPC90" s="122"/>
      <c r="SPD90" s="122"/>
      <c r="SPE90" s="122"/>
      <c r="SPF90" s="122"/>
      <c r="SPG90" s="122"/>
      <c r="SPH90" s="122"/>
      <c r="SPI90" s="122"/>
      <c r="SPJ90" s="122"/>
      <c r="SPK90" s="122"/>
      <c r="SPL90" s="122"/>
      <c r="SPM90" s="122"/>
      <c r="SPN90" s="122"/>
      <c r="SPO90" s="122"/>
      <c r="SPP90" s="122"/>
      <c r="SPQ90" s="122"/>
      <c r="SPR90" s="122"/>
      <c r="SPS90" s="122"/>
      <c r="SPT90" s="122"/>
      <c r="SPU90" s="122"/>
      <c r="SPV90" s="122"/>
      <c r="SPW90" s="122"/>
      <c r="SPX90" s="122"/>
      <c r="SPY90" s="122"/>
      <c r="SPZ90" s="122"/>
      <c r="SQA90" s="122"/>
      <c r="SQB90" s="122"/>
      <c r="SQC90" s="122"/>
      <c r="SQD90" s="122"/>
      <c r="SQE90" s="122"/>
      <c r="SQF90" s="122"/>
      <c r="SQG90" s="122"/>
      <c r="SQH90" s="122"/>
      <c r="SQI90" s="122"/>
      <c r="SQJ90" s="122"/>
      <c r="SQK90" s="122"/>
      <c r="SQL90" s="122"/>
      <c r="SQM90" s="122"/>
      <c r="SQN90" s="122"/>
      <c r="SQO90" s="122"/>
      <c r="SQP90" s="122"/>
      <c r="SQQ90" s="122"/>
      <c r="SQR90" s="122"/>
      <c r="SQS90" s="122"/>
      <c r="SQT90" s="122"/>
      <c r="SQU90" s="122"/>
      <c r="SQV90" s="122"/>
      <c r="SQW90" s="122"/>
      <c r="SQX90" s="122"/>
      <c r="SQY90" s="122"/>
      <c r="SQZ90" s="122"/>
      <c r="SRA90" s="122"/>
      <c r="SRB90" s="122"/>
      <c r="SRC90" s="122"/>
      <c r="SRD90" s="122"/>
      <c r="SRE90" s="122"/>
      <c r="SRF90" s="122"/>
      <c r="SRG90" s="122"/>
      <c r="SRH90" s="122"/>
      <c r="SRI90" s="122"/>
      <c r="SRJ90" s="122"/>
      <c r="SRK90" s="122"/>
      <c r="SRL90" s="122"/>
      <c r="SRM90" s="122"/>
      <c r="SRN90" s="122"/>
      <c r="SRO90" s="122"/>
      <c r="SRP90" s="122"/>
      <c r="SRQ90" s="122"/>
      <c r="SRR90" s="122"/>
      <c r="SRS90" s="122"/>
      <c r="SRT90" s="122"/>
      <c r="SRU90" s="122"/>
      <c r="SRV90" s="122"/>
      <c r="SRW90" s="122"/>
      <c r="SRX90" s="122"/>
      <c r="SRY90" s="122"/>
      <c r="SRZ90" s="122"/>
      <c r="SSA90" s="122"/>
      <c r="SSB90" s="122"/>
      <c r="SSC90" s="122"/>
      <c r="SSD90" s="122"/>
      <c r="SSE90" s="122"/>
      <c r="SSF90" s="122"/>
      <c r="SSG90" s="122"/>
      <c r="SSH90" s="122"/>
      <c r="SSI90" s="122"/>
      <c r="SSJ90" s="122"/>
      <c r="SSK90" s="122"/>
      <c r="SSL90" s="122"/>
      <c r="SSM90" s="122"/>
      <c r="SSN90" s="122"/>
      <c r="SSO90" s="122"/>
      <c r="SSP90" s="122"/>
      <c r="SSQ90" s="122"/>
      <c r="SSR90" s="122"/>
      <c r="SSS90" s="122"/>
      <c r="SST90" s="122"/>
      <c r="SSU90" s="122"/>
      <c r="SSV90" s="122"/>
      <c r="SSW90" s="122"/>
      <c r="SSX90" s="122"/>
      <c r="SSY90" s="122"/>
      <c r="SSZ90" s="122"/>
      <c r="STA90" s="122"/>
      <c r="STB90" s="122"/>
      <c r="STC90" s="122"/>
      <c r="STD90" s="122"/>
      <c r="STE90" s="122"/>
      <c r="STF90" s="122"/>
      <c r="STG90" s="122"/>
      <c r="STH90" s="122"/>
      <c r="STI90" s="122"/>
      <c r="STJ90" s="122"/>
      <c r="STK90" s="122"/>
      <c r="STL90" s="122"/>
      <c r="STM90" s="122"/>
      <c r="STN90" s="122"/>
      <c r="STO90" s="122"/>
      <c r="STP90" s="122"/>
      <c r="STQ90" s="122"/>
      <c r="STR90" s="122"/>
      <c r="STS90" s="122"/>
      <c r="STT90" s="122"/>
      <c r="STU90" s="122"/>
      <c r="STV90" s="122"/>
      <c r="STW90" s="122"/>
      <c r="STX90" s="122"/>
      <c r="STY90" s="122"/>
      <c r="STZ90" s="122"/>
      <c r="SUA90" s="122"/>
      <c r="SUB90" s="122"/>
      <c r="SUC90" s="122"/>
      <c r="SUD90" s="122"/>
      <c r="SUE90" s="122"/>
      <c r="SUF90" s="122"/>
      <c r="SUG90" s="122"/>
      <c r="SUH90" s="122"/>
      <c r="SUI90" s="122"/>
      <c r="SUJ90" s="122"/>
      <c r="SUK90" s="122"/>
      <c r="SUL90" s="122"/>
      <c r="SUM90" s="122"/>
      <c r="SUN90" s="122"/>
      <c r="SUO90" s="122"/>
      <c r="SUP90" s="122"/>
      <c r="SUQ90" s="122"/>
      <c r="SUR90" s="122"/>
      <c r="SUS90" s="122"/>
      <c r="SUT90" s="122"/>
      <c r="SUU90" s="122"/>
      <c r="SUV90" s="122"/>
      <c r="SUW90" s="122"/>
      <c r="SUX90" s="122"/>
      <c r="SUY90" s="122"/>
      <c r="SUZ90" s="122"/>
      <c r="SVA90" s="122"/>
      <c r="SVB90" s="122"/>
      <c r="SVC90" s="122"/>
      <c r="SVD90" s="122"/>
      <c r="SVE90" s="122"/>
      <c r="SVF90" s="122"/>
      <c r="SVG90" s="122"/>
      <c r="SVH90" s="122"/>
      <c r="SVI90" s="122"/>
      <c r="SVJ90" s="122"/>
      <c r="SVK90" s="122"/>
      <c r="SVL90" s="122"/>
      <c r="SVM90" s="122"/>
      <c r="SVN90" s="122"/>
      <c r="SVO90" s="122"/>
      <c r="SVP90" s="122"/>
      <c r="SVQ90" s="122"/>
      <c r="SVR90" s="122"/>
      <c r="SVS90" s="122"/>
      <c r="SVT90" s="122"/>
      <c r="SVU90" s="122"/>
      <c r="SVV90" s="122"/>
      <c r="SVW90" s="122"/>
      <c r="SVX90" s="122"/>
      <c r="SVY90" s="122"/>
      <c r="SVZ90" s="122"/>
      <c r="SWA90" s="122"/>
      <c r="SWB90" s="122"/>
      <c r="SWC90" s="122"/>
      <c r="SWD90" s="122"/>
      <c r="SWE90" s="122"/>
      <c r="SWF90" s="122"/>
      <c r="SWG90" s="122"/>
      <c r="SWH90" s="122"/>
      <c r="SWI90" s="122"/>
      <c r="SWJ90" s="122"/>
      <c r="SWK90" s="122"/>
      <c r="SWL90" s="122"/>
      <c r="SWM90" s="122"/>
      <c r="SWN90" s="122"/>
      <c r="SWO90" s="122"/>
      <c r="SWP90" s="122"/>
      <c r="SWQ90" s="122"/>
      <c r="SWR90" s="122"/>
      <c r="SWS90" s="122"/>
      <c r="SWT90" s="122"/>
      <c r="SWU90" s="122"/>
      <c r="SWV90" s="122"/>
      <c r="SWW90" s="122"/>
      <c r="SWX90" s="122"/>
      <c r="SWY90" s="122"/>
      <c r="SWZ90" s="122"/>
      <c r="SXA90" s="122"/>
      <c r="SXB90" s="122"/>
      <c r="SXC90" s="122"/>
      <c r="SXD90" s="122"/>
      <c r="SXE90" s="122"/>
      <c r="SXF90" s="122"/>
      <c r="SXG90" s="122"/>
      <c r="SXH90" s="122"/>
      <c r="SXI90" s="122"/>
      <c r="SXJ90" s="122"/>
      <c r="SXK90" s="122"/>
      <c r="SXL90" s="122"/>
      <c r="SXM90" s="122"/>
      <c r="SXN90" s="122"/>
      <c r="SXO90" s="122"/>
      <c r="SXP90" s="122"/>
      <c r="SXQ90" s="122"/>
      <c r="SXR90" s="122"/>
      <c r="SXS90" s="122"/>
      <c r="SXT90" s="122"/>
      <c r="SXU90" s="122"/>
      <c r="SXV90" s="122"/>
      <c r="SXW90" s="122"/>
      <c r="SXX90" s="122"/>
      <c r="SXY90" s="122"/>
      <c r="SXZ90" s="122"/>
      <c r="SYA90" s="122"/>
      <c r="SYB90" s="122"/>
      <c r="SYC90" s="122"/>
      <c r="SYD90" s="122"/>
      <c r="SYE90" s="122"/>
      <c r="SYF90" s="122"/>
      <c r="SYG90" s="122"/>
      <c r="SYH90" s="122"/>
      <c r="SYI90" s="122"/>
      <c r="SYJ90" s="122"/>
      <c r="SYK90" s="122"/>
      <c r="SYL90" s="122"/>
      <c r="SYM90" s="122"/>
      <c r="SYN90" s="122"/>
      <c r="SYO90" s="122"/>
      <c r="SYP90" s="122"/>
      <c r="SYQ90" s="122"/>
      <c r="SYR90" s="122"/>
      <c r="SYS90" s="122"/>
      <c r="SYT90" s="122"/>
      <c r="SYU90" s="122"/>
      <c r="SYV90" s="122"/>
      <c r="SYW90" s="122"/>
      <c r="SYX90" s="122"/>
      <c r="SYY90" s="122"/>
      <c r="SYZ90" s="122"/>
      <c r="SZA90" s="122"/>
      <c r="SZB90" s="122"/>
      <c r="SZC90" s="122"/>
      <c r="SZD90" s="122"/>
      <c r="SZE90" s="122"/>
      <c r="SZF90" s="122"/>
      <c r="SZG90" s="122"/>
      <c r="SZH90" s="122"/>
      <c r="SZI90" s="122"/>
      <c r="SZJ90" s="122"/>
      <c r="SZK90" s="122"/>
      <c r="SZL90" s="122"/>
      <c r="SZM90" s="122"/>
      <c r="SZN90" s="122"/>
      <c r="SZO90" s="122"/>
      <c r="SZP90" s="122"/>
      <c r="SZQ90" s="122"/>
      <c r="SZR90" s="122"/>
      <c r="SZS90" s="122"/>
      <c r="SZT90" s="122"/>
      <c r="SZU90" s="122"/>
      <c r="SZV90" s="122"/>
      <c r="SZW90" s="122"/>
      <c r="SZX90" s="122"/>
      <c r="SZY90" s="122"/>
      <c r="SZZ90" s="122"/>
      <c r="TAA90" s="122"/>
      <c r="TAB90" s="122"/>
      <c r="TAC90" s="122"/>
      <c r="TAD90" s="122"/>
      <c r="TAE90" s="122"/>
      <c r="TAF90" s="122"/>
      <c r="TAG90" s="122"/>
      <c r="TAH90" s="122"/>
      <c r="TAI90" s="122"/>
      <c r="TAJ90" s="122"/>
      <c r="TAK90" s="122"/>
      <c r="TAL90" s="122"/>
      <c r="TAM90" s="122"/>
      <c r="TAN90" s="122"/>
      <c r="TAO90" s="122"/>
      <c r="TAP90" s="122"/>
      <c r="TAQ90" s="122"/>
      <c r="TAR90" s="122"/>
      <c r="TAS90" s="122"/>
      <c r="TAT90" s="122"/>
      <c r="TAU90" s="122"/>
      <c r="TAV90" s="122"/>
      <c r="TAW90" s="122"/>
      <c r="TAX90" s="122"/>
      <c r="TAY90" s="122"/>
      <c r="TAZ90" s="122"/>
      <c r="TBA90" s="122"/>
      <c r="TBB90" s="122"/>
      <c r="TBC90" s="122"/>
      <c r="TBD90" s="122"/>
      <c r="TBE90" s="122"/>
      <c r="TBF90" s="122"/>
      <c r="TBG90" s="122"/>
      <c r="TBH90" s="122"/>
      <c r="TBI90" s="122"/>
      <c r="TBJ90" s="122"/>
      <c r="TBK90" s="122"/>
      <c r="TBL90" s="122"/>
      <c r="TBM90" s="122"/>
      <c r="TBN90" s="122"/>
      <c r="TBO90" s="122"/>
      <c r="TBP90" s="122"/>
      <c r="TBQ90" s="122"/>
      <c r="TBR90" s="122"/>
      <c r="TBS90" s="122"/>
      <c r="TBT90" s="122"/>
      <c r="TBU90" s="122"/>
      <c r="TBV90" s="122"/>
      <c r="TBW90" s="122"/>
      <c r="TBX90" s="122"/>
      <c r="TBY90" s="122"/>
      <c r="TBZ90" s="122"/>
      <c r="TCA90" s="122"/>
      <c r="TCB90" s="122"/>
      <c r="TCC90" s="122"/>
      <c r="TCD90" s="122"/>
      <c r="TCE90" s="122"/>
      <c r="TCF90" s="122"/>
      <c r="TCG90" s="122"/>
      <c r="TCH90" s="122"/>
      <c r="TCI90" s="122"/>
      <c r="TCJ90" s="122"/>
      <c r="TCK90" s="122"/>
      <c r="TCL90" s="122"/>
      <c r="TCM90" s="122"/>
      <c r="TCN90" s="122"/>
      <c r="TCO90" s="122"/>
      <c r="TCP90" s="122"/>
      <c r="TCQ90" s="122"/>
      <c r="TCR90" s="122"/>
      <c r="TCS90" s="122"/>
      <c r="TCT90" s="122"/>
      <c r="TCU90" s="122"/>
      <c r="TCV90" s="122"/>
      <c r="TCW90" s="122"/>
      <c r="TCX90" s="122"/>
      <c r="TCY90" s="122"/>
      <c r="TCZ90" s="122"/>
      <c r="TDA90" s="122"/>
      <c r="TDB90" s="122"/>
      <c r="TDC90" s="122"/>
      <c r="TDD90" s="122"/>
      <c r="TDE90" s="122"/>
      <c r="TDF90" s="122"/>
      <c r="TDG90" s="122"/>
      <c r="TDH90" s="122"/>
      <c r="TDI90" s="122"/>
      <c r="TDJ90" s="122"/>
      <c r="TDK90" s="122"/>
      <c r="TDL90" s="122"/>
      <c r="TDM90" s="122"/>
      <c r="TDN90" s="122"/>
      <c r="TDO90" s="122"/>
      <c r="TDP90" s="122"/>
      <c r="TDQ90" s="122"/>
      <c r="TDR90" s="122"/>
      <c r="TDS90" s="122"/>
      <c r="TDT90" s="122"/>
      <c r="TDU90" s="122"/>
      <c r="TDV90" s="122"/>
      <c r="TDW90" s="122"/>
      <c r="TDX90" s="122"/>
      <c r="TDY90" s="122"/>
      <c r="TDZ90" s="122"/>
      <c r="TEA90" s="122"/>
      <c r="TEB90" s="122"/>
      <c r="TEC90" s="122"/>
      <c r="TED90" s="122"/>
      <c r="TEE90" s="122"/>
      <c r="TEF90" s="122"/>
      <c r="TEG90" s="122"/>
      <c r="TEH90" s="122"/>
      <c r="TEI90" s="122"/>
      <c r="TEJ90" s="122"/>
      <c r="TEK90" s="122"/>
      <c r="TEL90" s="122"/>
      <c r="TEM90" s="122"/>
      <c r="TEN90" s="122"/>
      <c r="TEO90" s="122"/>
      <c r="TEP90" s="122"/>
      <c r="TEQ90" s="122"/>
      <c r="TER90" s="122"/>
      <c r="TES90" s="122"/>
      <c r="TET90" s="122"/>
      <c r="TEU90" s="122"/>
      <c r="TEV90" s="122"/>
      <c r="TEW90" s="122"/>
      <c r="TEX90" s="122"/>
      <c r="TEY90" s="122"/>
      <c r="TEZ90" s="122"/>
      <c r="TFA90" s="122"/>
      <c r="TFB90" s="122"/>
      <c r="TFC90" s="122"/>
      <c r="TFD90" s="122"/>
      <c r="TFE90" s="122"/>
      <c r="TFF90" s="122"/>
      <c r="TFG90" s="122"/>
      <c r="TFH90" s="122"/>
      <c r="TFI90" s="122"/>
      <c r="TFJ90" s="122"/>
      <c r="TFK90" s="122"/>
      <c r="TFL90" s="122"/>
      <c r="TFM90" s="122"/>
      <c r="TFN90" s="122"/>
      <c r="TFO90" s="122"/>
      <c r="TFP90" s="122"/>
      <c r="TFQ90" s="122"/>
      <c r="TFR90" s="122"/>
      <c r="TFS90" s="122"/>
      <c r="TFT90" s="122"/>
      <c r="TFU90" s="122"/>
      <c r="TFV90" s="122"/>
      <c r="TFW90" s="122"/>
      <c r="TFX90" s="122"/>
      <c r="TFY90" s="122"/>
      <c r="TFZ90" s="122"/>
      <c r="TGA90" s="122"/>
      <c r="TGB90" s="122"/>
      <c r="TGC90" s="122"/>
      <c r="TGD90" s="122"/>
      <c r="TGE90" s="122"/>
      <c r="TGF90" s="122"/>
      <c r="TGG90" s="122"/>
      <c r="TGH90" s="122"/>
      <c r="TGI90" s="122"/>
      <c r="TGJ90" s="122"/>
      <c r="TGK90" s="122"/>
      <c r="TGL90" s="122"/>
      <c r="TGM90" s="122"/>
      <c r="TGN90" s="122"/>
      <c r="TGO90" s="122"/>
      <c r="TGP90" s="122"/>
      <c r="TGQ90" s="122"/>
      <c r="TGR90" s="122"/>
      <c r="TGS90" s="122"/>
      <c r="TGT90" s="122"/>
      <c r="TGU90" s="122"/>
      <c r="TGV90" s="122"/>
      <c r="TGW90" s="122"/>
      <c r="TGX90" s="122"/>
      <c r="TGY90" s="122"/>
      <c r="TGZ90" s="122"/>
      <c r="THA90" s="122"/>
      <c r="THB90" s="122"/>
      <c r="THC90" s="122"/>
      <c r="THD90" s="122"/>
      <c r="THE90" s="122"/>
      <c r="THF90" s="122"/>
      <c r="THG90" s="122"/>
      <c r="THH90" s="122"/>
      <c r="THI90" s="122"/>
      <c r="THJ90" s="122"/>
      <c r="THK90" s="122"/>
      <c r="THL90" s="122"/>
      <c r="THM90" s="122"/>
      <c r="THN90" s="122"/>
      <c r="THO90" s="122"/>
      <c r="THP90" s="122"/>
      <c r="THQ90" s="122"/>
      <c r="THR90" s="122"/>
      <c r="THS90" s="122"/>
      <c r="THT90" s="122"/>
      <c r="THU90" s="122"/>
      <c r="THV90" s="122"/>
      <c r="THW90" s="122"/>
      <c r="THX90" s="122"/>
      <c r="THY90" s="122"/>
      <c r="THZ90" s="122"/>
      <c r="TIA90" s="122"/>
      <c r="TIB90" s="122"/>
      <c r="TIC90" s="122"/>
      <c r="TID90" s="122"/>
      <c r="TIE90" s="122"/>
      <c r="TIF90" s="122"/>
      <c r="TIG90" s="122"/>
      <c r="TIH90" s="122"/>
      <c r="TII90" s="122"/>
      <c r="TIJ90" s="122"/>
      <c r="TIK90" s="122"/>
      <c r="TIL90" s="122"/>
      <c r="TIM90" s="122"/>
      <c r="TIN90" s="122"/>
      <c r="TIO90" s="122"/>
      <c r="TIP90" s="122"/>
      <c r="TIQ90" s="122"/>
      <c r="TIR90" s="122"/>
      <c r="TIS90" s="122"/>
      <c r="TIT90" s="122"/>
      <c r="TIU90" s="122"/>
      <c r="TIV90" s="122"/>
      <c r="TIW90" s="122"/>
      <c r="TIX90" s="122"/>
      <c r="TIY90" s="122"/>
      <c r="TIZ90" s="122"/>
      <c r="TJA90" s="122"/>
      <c r="TJB90" s="122"/>
      <c r="TJC90" s="122"/>
      <c r="TJD90" s="122"/>
      <c r="TJE90" s="122"/>
      <c r="TJF90" s="122"/>
      <c r="TJG90" s="122"/>
      <c r="TJH90" s="122"/>
      <c r="TJI90" s="122"/>
      <c r="TJJ90" s="122"/>
      <c r="TJK90" s="122"/>
      <c r="TJL90" s="122"/>
      <c r="TJM90" s="122"/>
      <c r="TJN90" s="122"/>
      <c r="TJO90" s="122"/>
      <c r="TJP90" s="122"/>
      <c r="TJQ90" s="122"/>
      <c r="TJR90" s="122"/>
      <c r="TJS90" s="122"/>
      <c r="TJT90" s="122"/>
      <c r="TJU90" s="122"/>
      <c r="TJV90" s="122"/>
      <c r="TJW90" s="122"/>
      <c r="TJX90" s="122"/>
      <c r="TJY90" s="122"/>
      <c r="TJZ90" s="122"/>
      <c r="TKA90" s="122"/>
      <c r="TKB90" s="122"/>
      <c r="TKC90" s="122"/>
      <c r="TKD90" s="122"/>
      <c r="TKE90" s="122"/>
      <c r="TKF90" s="122"/>
      <c r="TKG90" s="122"/>
      <c r="TKH90" s="122"/>
      <c r="TKI90" s="122"/>
      <c r="TKJ90" s="122"/>
      <c r="TKK90" s="122"/>
      <c r="TKL90" s="122"/>
      <c r="TKM90" s="122"/>
      <c r="TKN90" s="122"/>
      <c r="TKO90" s="122"/>
      <c r="TKP90" s="122"/>
      <c r="TKQ90" s="122"/>
      <c r="TKR90" s="122"/>
      <c r="TKS90" s="122"/>
      <c r="TKT90" s="122"/>
      <c r="TKU90" s="122"/>
      <c r="TKV90" s="122"/>
      <c r="TKW90" s="122"/>
      <c r="TKX90" s="122"/>
      <c r="TKY90" s="122"/>
      <c r="TKZ90" s="122"/>
      <c r="TLA90" s="122"/>
      <c r="TLB90" s="122"/>
      <c r="TLC90" s="122"/>
      <c r="TLD90" s="122"/>
      <c r="TLE90" s="122"/>
      <c r="TLF90" s="122"/>
      <c r="TLG90" s="122"/>
      <c r="TLH90" s="122"/>
      <c r="TLI90" s="122"/>
      <c r="TLJ90" s="122"/>
      <c r="TLK90" s="122"/>
      <c r="TLL90" s="122"/>
      <c r="TLM90" s="122"/>
      <c r="TLN90" s="122"/>
      <c r="TLO90" s="122"/>
      <c r="TLP90" s="122"/>
      <c r="TLQ90" s="122"/>
      <c r="TLR90" s="122"/>
      <c r="TLS90" s="122"/>
      <c r="TLT90" s="122"/>
      <c r="TLU90" s="122"/>
      <c r="TLV90" s="122"/>
      <c r="TLW90" s="122"/>
      <c r="TLX90" s="122"/>
      <c r="TLY90" s="122"/>
      <c r="TLZ90" s="122"/>
      <c r="TMA90" s="122"/>
      <c r="TMB90" s="122"/>
      <c r="TMC90" s="122"/>
      <c r="TMD90" s="122"/>
      <c r="TME90" s="122"/>
      <c r="TMF90" s="122"/>
      <c r="TMG90" s="122"/>
      <c r="TMH90" s="122"/>
      <c r="TMI90" s="122"/>
      <c r="TMJ90" s="122"/>
      <c r="TMK90" s="122"/>
      <c r="TML90" s="122"/>
      <c r="TMM90" s="122"/>
      <c r="TMN90" s="122"/>
      <c r="TMO90" s="122"/>
      <c r="TMP90" s="122"/>
      <c r="TMQ90" s="122"/>
      <c r="TMR90" s="122"/>
      <c r="TMS90" s="122"/>
      <c r="TMT90" s="122"/>
      <c r="TMU90" s="122"/>
      <c r="TMV90" s="122"/>
      <c r="TMW90" s="122"/>
      <c r="TMX90" s="122"/>
      <c r="TMY90" s="122"/>
      <c r="TMZ90" s="122"/>
      <c r="TNA90" s="122"/>
      <c r="TNB90" s="122"/>
      <c r="TNC90" s="122"/>
      <c r="TND90" s="122"/>
      <c r="TNE90" s="122"/>
      <c r="TNF90" s="122"/>
      <c r="TNG90" s="122"/>
      <c r="TNH90" s="122"/>
      <c r="TNI90" s="122"/>
      <c r="TNJ90" s="122"/>
      <c r="TNK90" s="122"/>
      <c r="TNL90" s="122"/>
      <c r="TNM90" s="122"/>
      <c r="TNN90" s="122"/>
      <c r="TNO90" s="122"/>
      <c r="TNP90" s="122"/>
      <c r="TNQ90" s="122"/>
      <c r="TNR90" s="122"/>
      <c r="TNS90" s="122"/>
      <c r="TNT90" s="122"/>
      <c r="TNU90" s="122"/>
      <c r="TNV90" s="122"/>
      <c r="TNW90" s="122"/>
      <c r="TNX90" s="122"/>
      <c r="TNY90" s="122"/>
      <c r="TNZ90" s="122"/>
      <c r="TOA90" s="122"/>
      <c r="TOB90" s="122"/>
      <c r="TOC90" s="122"/>
      <c r="TOD90" s="122"/>
      <c r="TOE90" s="122"/>
      <c r="TOF90" s="122"/>
      <c r="TOG90" s="122"/>
      <c r="TOH90" s="122"/>
      <c r="TOI90" s="122"/>
      <c r="TOJ90" s="122"/>
      <c r="TOK90" s="122"/>
      <c r="TOL90" s="122"/>
      <c r="TOM90" s="122"/>
      <c r="TON90" s="122"/>
      <c r="TOO90" s="122"/>
      <c r="TOP90" s="122"/>
      <c r="TOQ90" s="122"/>
      <c r="TOR90" s="122"/>
      <c r="TOS90" s="122"/>
      <c r="TOT90" s="122"/>
      <c r="TOU90" s="122"/>
      <c r="TOV90" s="122"/>
      <c r="TOW90" s="122"/>
      <c r="TOX90" s="122"/>
      <c r="TOY90" s="122"/>
      <c r="TOZ90" s="122"/>
      <c r="TPA90" s="122"/>
      <c r="TPB90" s="122"/>
      <c r="TPC90" s="122"/>
      <c r="TPD90" s="122"/>
      <c r="TPE90" s="122"/>
      <c r="TPF90" s="122"/>
      <c r="TPG90" s="122"/>
      <c r="TPH90" s="122"/>
      <c r="TPI90" s="122"/>
      <c r="TPJ90" s="122"/>
      <c r="TPK90" s="122"/>
      <c r="TPL90" s="122"/>
      <c r="TPM90" s="122"/>
      <c r="TPN90" s="122"/>
      <c r="TPO90" s="122"/>
      <c r="TPP90" s="122"/>
      <c r="TPQ90" s="122"/>
      <c r="TPR90" s="122"/>
      <c r="TPS90" s="122"/>
      <c r="TPT90" s="122"/>
      <c r="TPU90" s="122"/>
      <c r="TPV90" s="122"/>
      <c r="TPW90" s="122"/>
      <c r="TPX90" s="122"/>
      <c r="TPY90" s="122"/>
      <c r="TPZ90" s="122"/>
      <c r="TQA90" s="122"/>
      <c r="TQB90" s="122"/>
      <c r="TQC90" s="122"/>
      <c r="TQD90" s="122"/>
      <c r="TQE90" s="122"/>
      <c r="TQF90" s="122"/>
      <c r="TQG90" s="122"/>
      <c r="TQH90" s="122"/>
      <c r="TQI90" s="122"/>
      <c r="TQJ90" s="122"/>
      <c r="TQK90" s="122"/>
      <c r="TQL90" s="122"/>
      <c r="TQM90" s="122"/>
      <c r="TQN90" s="122"/>
      <c r="TQO90" s="122"/>
      <c r="TQP90" s="122"/>
      <c r="TQQ90" s="122"/>
      <c r="TQR90" s="122"/>
      <c r="TQS90" s="122"/>
      <c r="TQT90" s="122"/>
      <c r="TQU90" s="122"/>
      <c r="TQV90" s="122"/>
      <c r="TQW90" s="122"/>
      <c r="TQX90" s="122"/>
      <c r="TQY90" s="122"/>
      <c r="TQZ90" s="122"/>
      <c r="TRA90" s="122"/>
      <c r="TRB90" s="122"/>
      <c r="TRC90" s="122"/>
      <c r="TRD90" s="122"/>
      <c r="TRE90" s="122"/>
      <c r="TRF90" s="122"/>
      <c r="TRG90" s="122"/>
      <c r="TRH90" s="122"/>
      <c r="TRI90" s="122"/>
      <c r="TRJ90" s="122"/>
      <c r="TRK90" s="122"/>
      <c r="TRL90" s="122"/>
      <c r="TRM90" s="122"/>
      <c r="TRN90" s="122"/>
      <c r="TRO90" s="122"/>
      <c r="TRP90" s="122"/>
      <c r="TRQ90" s="122"/>
      <c r="TRR90" s="122"/>
      <c r="TRS90" s="122"/>
      <c r="TRT90" s="122"/>
      <c r="TRU90" s="122"/>
      <c r="TRV90" s="122"/>
      <c r="TRW90" s="122"/>
      <c r="TRX90" s="122"/>
      <c r="TRY90" s="122"/>
      <c r="TRZ90" s="122"/>
      <c r="TSA90" s="122"/>
      <c r="TSB90" s="122"/>
      <c r="TSC90" s="122"/>
      <c r="TSD90" s="122"/>
      <c r="TSE90" s="122"/>
      <c r="TSF90" s="122"/>
      <c r="TSG90" s="122"/>
      <c r="TSH90" s="122"/>
      <c r="TSI90" s="122"/>
      <c r="TSJ90" s="122"/>
      <c r="TSK90" s="122"/>
      <c r="TSL90" s="122"/>
      <c r="TSM90" s="122"/>
      <c r="TSN90" s="122"/>
      <c r="TSO90" s="122"/>
      <c r="TSP90" s="122"/>
      <c r="TSQ90" s="122"/>
      <c r="TSR90" s="122"/>
      <c r="TSS90" s="122"/>
      <c r="TST90" s="122"/>
      <c r="TSU90" s="122"/>
      <c r="TSV90" s="122"/>
      <c r="TSW90" s="122"/>
      <c r="TSX90" s="122"/>
      <c r="TSY90" s="122"/>
      <c r="TSZ90" s="122"/>
      <c r="TTA90" s="122"/>
      <c r="TTB90" s="122"/>
      <c r="TTC90" s="122"/>
      <c r="TTD90" s="122"/>
      <c r="TTE90" s="122"/>
      <c r="TTF90" s="122"/>
      <c r="TTG90" s="122"/>
      <c r="TTH90" s="122"/>
      <c r="TTI90" s="122"/>
      <c r="TTJ90" s="122"/>
      <c r="TTK90" s="122"/>
      <c r="TTL90" s="122"/>
      <c r="TTM90" s="122"/>
      <c r="TTN90" s="122"/>
      <c r="TTO90" s="122"/>
      <c r="TTP90" s="122"/>
      <c r="TTQ90" s="122"/>
      <c r="TTR90" s="122"/>
      <c r="TTS90" s="122"/>
      <c r="TTT90" s="122"/>
      <c r="TTU90" s="122"/>
      <c r="TTV90" s="122"/>
      <c r="TTW90" s="122"/>
      <c r="TTX90" s="122"/>
      <c r="TTY90" s="122"/>
      <c r="TTZ90" s="122"/>
      <c r="TUA90" s="122"/>
      <c r="TUB90" s="122"/>
      <c r="TUC90" s="122"/>
      <c r="TUD90" s="122"/>
      <c r="TUE90" s="122"/>
      <c r="TUF90" s="122"/>
      <c r="TUG90" s="122"/>
      <c r="TUH90" s="122"/>
      <c r="TUI90" s="122"/>
      <c r="TUJ90" s="122"/>
      <c r="TUK90" s="122"/>
      <c r="TUL90" s="122"/>
      <c r="TUM90" s="122"/>
      <c r="TUN90" s="122"/>
      <c r="TUO90" s="122"/>
      <c r="TUP90" s="122"/>
      <c r="TUQ90" s="122"/>
      <c r="TUR90" s="122"/>
      <c r="TUS90" s="122"/>
      <c r="TUT90" s="122"/>
      <c r="TUU90" s="122"/>
      <c r="TUV90" s="122"/>
      <c r="TUW90" s="122"/>
      <c r="TUX90" s="122"/>
      <c r="TUY90" s="122"/>
      <c r="TUZ90" s="122"/>
      <c r="TVA90" s="122"/>
      <c r="TVB90" s="122"/>
      <c r="TVC90" s="122"/>
      <c r="TVD90" s="122"/>
      <c r="TVE90" s="122"/>
      <c r="TVF90" s="122"/>
      <c r="TVG90" s="122"/>
      <c r="TVH90" s="122"/>
      <c r="TVI90" s="122"/>
      <c r="TVJ90" s="122"/>
      <c r="TVK90" s="122"/>
      <c r="TVL90" s="122"/>
      <c r="TVM90" s="122"/>
      <c r="TVN90" s="122"/>
      <c r="TVO90" s="122"/>
      <c r="TVP90" s="122"/>
      <c r="TVQ90" s="122"/>
      <c r="TVR90" s="122"/>
      <c r="TVS90" s="122"/>
      <c r="TVT90" s="122"/>
      <c r="TVU90" s="122"/>
      <c r="TVV90" s="122"/>
      <c r="TVW90" s="122"/>
      <c r="TVX90" s="122"/>
      <c r="TVY90" s="122"/>
      <c r="TVZ90" s="122"/>
      <c r="TWA90" s="122"/>
      <c r="TWB90" s="122"/>
      <c r="TWC90" s="122"/>
      <c r="TWD90" s="122"/>
      <c r="TWE90" s="122"/>
      <c r="TWF90" s="122"/>
      <c r="TWG90" s="122"/>
      <c r="TWH90" s="122"/>
      <c r="TWI90" s="122"/>
      <c r="TWJ90" s="122"/>
      <c r="TWK90" s="122"/>
      <c r="TWL90" s="122"/>
      <c r="TWM90" s="122"/>
      <c r="TWN90" s="122"/>
      <c r="TWO90" s="122"/>
      <c r="TWP90" s="122"/>
      <c r="TWQ90" s="122"/>
      <c r="TWR90" s="122"/>
      <c r="TWS90" s="122"/>
      <c r="TWT90" s="122"/>
      <c r="TWU90" s="122"/>
      <c r="TWV90" s="122"/>
      <c r="TWW90" s="122"/>
      <c r="TWX90" s="122"/>
      <c r="TWY90" s="122"/>
      <c r="TWZ90" s="122"/>
      <c r="TXA90" s="122"/>
      <c r="TXB90" s="122"/>
      <c r="TXC90" s="122"/>
      <c r="TXD90" s="122"/>
      <c r="TXE90" s="122"/>
      <c r="TXF90" s="122"/>
      <c r="TXG90" s="122"/>
      <c r="TXH90" s="122"/>
      <c r="TXI90" s="122"/>
      <c r="TXJ90" s="122"/>
      <c r="TXK90" s="122"/>
      <c r="TXL90" s="122"/>
      <c r="TXM90" s="122"/>
      <c r="TXN90" s="122"/>
      <c r="TXO90" s="122"/>
      <c r="TXP90" s="122"/>
      <c r="TXQ90" s="122"/>
      <c r="TXR90" s="122"/>
      <c r="TXS90" s="122"/>
      <c r="TXT90" s="122"/>
      <c r="TXU90" s="122"/>
      <c r="TXV90" s="122"/>
      <c r="TXW90" s="122"/>
      <c r="TXX90" s="122"/>
      <c r="TXY90" s="122"/>
      <c r="TXZ90" s="122"/>
      <c r="TYA90" s="122"/>
      <c r="TYB90" s="122"/>
      <c r="TYC90" s="122"/>
      <c r="TYD90" s="122"/>
      <c r="TYE90" s="122"/>
      <c r="TYF90" s="122"/>
      <c r="TYG90" s="122"/>
      <c r="TYH90" s="122"/>
      <c r="TYI90" s="122"/>
      <c r="TYJ90" s="122"/>
      <c r="TYK90" s="122"/>
      <c r="TYL90" s="122"/>
      <c r="TYM90" s="122"/>
      <c r="TYN90" s="122"/>
      <c r="TYO90" s="122"/>
      <c r="TYP90" s="122"/>
      <c r="TYQ90" s="122"/>
      <c r="TYR90" s="122"/>
      <c r="TYS90" s="122"/>
      <c r="TYT90" s="122"/>
      <c r="TYU90" s="122"/>
      <c r="TYV90" s="122"/>
      <c r="TYW90" s="122"/>
      <c r="TYX90" s="122"/>
      <c r="TYY90" s="122"/>
      <c r="TYZ90" s="122"/>
      <c r="TZA90" s="122"/>
      <c r="TZB90" s="122"/>
      <c r="TZC90" s="122"/>
      <c r="TZD90" s="122"/>
      <c r="TZE90" s="122"/>
      <c r="TZF90" s="122"/>
      <c r="TZG90" s="122"/>
      <c r="TZH90" s="122"/>
      <c r="TZI90" s="122"/>
      <c r="TZJ90" s="122"/>
      <c r="TZK90" s="122"/>
      <c r="TZL90" s="122"/>
      <c r="TZM90" s="122"/>
      <c r="TZN90" s="122"/>
      <c r="TZO90" s="122"/>
      <c r="TZP90" s="122"/>
      <c r="TZQ90" s="122"/>
      <c r="TZR90" s="122"/>
      <c r="TZS90" s="122"/>
      <c r="TZT90" s="122"/>
      <c r="TZU90" s="122"/>
      <c r="TZV90" s="122"/>
      <c r="TZW90" s="122"/>
      <c r="TZX90" s="122"/>
      <c r="TZY90" s="122"/>
      <c r="TZZ90" s="122"/>
      <c r="UAA90" s="122"/>
      <c r="UAB90" s="122"/>
      <c r="UAC90" s="122"/>
      <c r="UAD90" s="122"/>
      <c r="UAE90" s="122"/>
      <c r="UAF90" s="122"/>
      <c r="UAG90" s="122"/>
      <c r="UAH90" s="122"/>
      <c r="UAI90" s="122"/>
      <c r="UAJ90" s="122"/>
      <c r="UAK90" s="122"/>
      <c r="UAL90" s="122"/>
      <c r="UAM90" s="122"/>
      <c r="UAN90" s="122"/>
      <c r="UAO90" s="122"/>
      <c r="UAP90" s="122"/>
      <c r="UAQ90" s="122"/>
      <c r="UAR90" s="122"/>
      <c r="UAS90" s="122"/>
      <c r="UAT90" s="122"/>
      <c r="UAU90" s="122"/>
      <c r="UAV90" s="122"/>
      <c r="UAW90" s="122"/>
      <c r="UAX90" s="122"/>
      <c r="UAY90" s="122"/>
      <c r="UAZ90" s="122"/>
      <c r="UBA90" s="122"/>
      <c r="UBB90" s="122"/>
      <c r="UBC90" s="122"/>
      <c r="UBD90" s="122"/>
      <c r="UBE90" s="122"/>
      <c r="UBF90" s="122"/>
      <c r="UBG90" s="122"/>
      <c r="UBH90" s="122"/>
      <c r="UBI90" s="122"/>
      <c r="UBJ90" s="122"/>
      <c r="UBK90" s="122"/>
      <c r="UBL90" s="122"/>
      <c r="UBM90" s="122"/>
      <c r="UBN90" s="122"/>
      <c r="UBO90" s="122"/>
      <c r="UBP90" s="122"/>
      <c r="UBQ90" s="122"/>
      <c r="UBR90" s="122"/>
      <c r="UBS90" s="122"/>
      <c r="UBT90" s="122"/>
      <c r="UBU90" s="122"/>
      <c r="UBV90" s="122"/>
      <c r="UBW90" s="122"/>
      <c r="UBX90" s="122"/>
      <c r="UBY90" s="122"/>
      <c r="UBZ90" s="122"/>
      <c r="UCA90" s="122"/>
      <c r="UCB90" s="122"/>
      <c r="UCC90" s="122"/>
      <c r="UCD90" s="122"/>
      <c r="UCE90" s="122"/>
      <c r="UCF90" s="122"/>
      <c r="UCG90" s="122"/>
      <c r="UCH90" s="122"/>
      <c r="UCI90" s="122"/>
      <c r="UCJ90" s="122"/>
      <c r="UCK90" s="122"/>
      <c r="UCL90" s="122"/>
      <c r="UCM90" s="122"/>
      <c r="UCN90" s="122"/>
      <c r="UCO90" s="122"/>
      <c r="UCP90" s="122"/>
      <c r="UCQ90" s="122"/>
      <c r="UCR90" s="122"/>
      <c r="UCS90" s="122"/>
      <c r="UCT90" s="122"/>
      <c r="UCU90" s="122"/>
      <c r="UCV90" s="122"/>
      <c r="UCW90" s="122"/>
      <c r="UCX90" s="122"/>
      <c r="UCY90" s="122"/>
      <c r="UCZ90" s="122"/>
      <c r="UDA90" s="122"/>
      <c r="UDB90" s="122"/>
      <c r="UDC90" s="122"/>
      <c r="UDD90" s="122"/>
      <c r="UDE90" s="122"/>
      <c r="UDF90" s="122"/>
      <c r="UDG90" s="122"/>
      <c r="UDH90" s="122"/>
      <c r="UDI90" s="122"/>
      <c r="UDJ90" s="122"/>
      <c r="UDK90" s="122"/>
      <c r="UDL90" s="122"/>
      <c r="UDM90" s="122"/>
      <c r="UDN90" s="122"/>
      <c r="UDO90" s="122"/>
      <c r="UDP90" s="122"/>
      <c r="UDQ90" s="122"/>
      <c r="UDR90" s="122"/>
      <c r="UDS90" s="122"/>
      <c r="UDT90" s="122"/>
      <c r="UDU90" s="122"/>
      <c r="UDV90" s="122"/>
      <c r="UDW90" s="122"/>
      <c r="UDX90" s="122"/>
      <c r="UDY90" s="122"/>
      <c r="UDZ90" s="122"/>
      <c r="UEA90" s="122"/>
      <c r="UEB90" s="122"/>
      <c r="UEC90" s="122"/>
      <c r="UED90" s="122"/>
      <c r="UEE90" s="122"/>
      <c r="UEF90" s="122"/>
      <c r="UEG90" s="122"/>
      <c r="UEH90" s="122"/>
      <c r="UEI90" s="122"/>
      <c r="UEJ90" s="122"/>
      <c r="UEK90" s="122"/>
      <c r="UEL90" s="122"/>
      <c r="UEM90" s="122"/>
      <c r="UEN90" s="122"/>
      <c r="UEO90" s="122"/>
      <c r="UEP90" s="122"/>
      <c r="UEQ90" s="122"/>
      <c r="UER90" s="122"/>
      <c r="UES90" s="122"/>
      <c r="UET90" s="122"/>
      <c r="UEU90" s="122"/>
      <c r="UEV90" s="122"/>
      <c r="UEW90" s="122"/>
      <c r="UEX90" s="122"/>
      <c r="UEY90" s="122"/>
      <c r="UEZ90" s="122"/>
      <c r="UFA90" s="122"/>
      <c r="UFB90" s="122"/>
      <c r="UFC90" s="122"/>
      <c r="UFD90" s="122"/>
      <c r="UFE90" s="122"/>
      <c r="UFF90" s="122"/>
      <c r="UFG90" s="122"/>
      <c r="UFH90" s="122"/>
      <c r="UFI90" s="122"/>
      <c r="UFJ90" s="122"/>
      <c r="UFK90" s="122"/>
      <c r="UFL90" s="122"/>
      <c r="UFM90" s="122"/>
      <c r="UFN90" s="122"/>
      <c r="UFO90" s="122"/>
      <c r="UFP90" s="122"/>
      <c r="UFQ90" s="122"/>
      <c r="UFR90" s="122"/>
      <c r="UFS90" s="122"/>
      <c r="UFT90" s="122"/>
      <c r="UFU90" s="122"/>
      <c r="UFV90" s="122"/>
      <c r="UFW90" s="122"/>
      <c r="UFX90" s="122"/>
      <c r="UFY90" s="122"/>
      <c r="UFZ90" s="122"/>
      <c r="UGA90" s="122"/>
      <c r="UGB90" s="122"/>
      <c r="UGC90" s="122"/>
      <c r="UGD90" s="122"/>
      <c r="UGE90" s="122"/>
      <c r="UGF90" s="122"/>
      <c r="UGG90" s="122"/>
      <c r="UGH90" s="122"/>
      <c r="UGI90" s="122"/>
      <c r="UGJ90" s="122"/>
      <c r="UGK90" s="122"/>
      <c r="UGL90" s="122"/>
      <c r="UGM90" s="122"/>
      <c r="UGN90" s="122"/>
      <c r="UGO90" s="122"/>
      <c r="UGP90" s="122"/>
      <c r="UGQ90" s="122"/>
      <c r="UGR90" s="122"/>
      <c r="UGS90" s="122"/>
      <c r="UGT90" s="122"/>
      <c r="UGU90" s="122"/>
      <c r="UGV90" s="122"/>
      <c r="UGW90" s="122"/>
      <c r="UGX90" s="122"/>
      <c r="UGY90" s="122"/>
      <c r="UGZ90" s="122"/>
      <c r="UHA90" s="122"/>
      <c r="UHB90" s="122"/>
      <c r="UHC90" s="122"/>
      <c r="UHD90" s="122"/>
      <c r="UHE90" s="122"/>
      <c r="UHF90" s="122"/>
      <c r="UHG90" s="122"/>
      <c r="UHH90" s="122"/>
      <c r="UHI90" s="122"/>
      <c r="UHJ90" s="122"/>
      <c r="UHK90" s="122"/>
      <c r="UHL90" s="122"/>
      <c r="UHM90" s="122"/>
      <c r="UHN90" s="122"/>
      <c r="UHO90" s="122"/>
      <c r="UHP90" s="122"/>
      <c r="UHQ90" s="122"/>
      <c r="UHR90" s="122"/>
      <c r="UHS90" s="122"/>
      <c r="UHT90" s="122"/>
      <c r="UHU90" s="122"/>
      <c r="UHV90" s="122"/>
      <c r="UHW90" s="122"/>
      <c r="UHX90" s="122"/>
      <c r="UHY90" s="122"/>
      <c r="UHZ90" s="122"/>
      <c r="UIA90" s="122"/>
      <c r="UIB90" s="122"/>
      <c r="UIC90" s="122"/>
      <c r="UID90" s="122"/>
      <c r="UIE90" s="122"/>
      <c r="UIF90" s="122"/>
      <c r="UIG90" s="122"/>
      <c r="UIH90" s="122"/>
      <c r="UII90" s="122"/>
      <c r="UIJ90" s="122"/>
      <c r="UIK90" s="122"/>
      <c r="UIL90" s="122"/>
      <c r="UIM90" s="122"/>
      <c r="UIN90" s="122"/>
      <c r="UIO90" s="122"/>
      <c r="UIP90" s="122"/>
      <c r="UIQ90" s="122"/>
      <c r="UIR90" s="122"/>
      <c r="UIS90" s="122"/>
      <c r="UIT90" s="122"/>
      <c r="UIU90" s="122"/>
      <c r="UIV90" s="122"/>
      <c r="UIW90" s="122"/>
      <c r="UIX90" s="122"/>
      <c r="UIY90" s="122"/>
      <c r="UIZ90" s="122"/>
      <c r="UJA90" s="122"/>
      <c r="UJB90" s="122"/>
      <c r="UJC90" s="122"/>
      <c r="UJD90" s="122"/>
      <c r="UJE90" s="122"/>
      <c r="UJF90" s="122"/>
      <c r="UJG90" s="122"/>
      <c r="UJH90" s="122"/>
      <c r="UJI90" s="122"/>
      <c r="UJJ90" s="122"/>
      <c r="UJK90" s="122"/>
      <c r="UJL90" s="122"/>
      <c r="UJM90" s="122"/>
      <c r="UJN90" s="122"/>
      <c r="UJO90" s="122"/>
      <c r="UJP90" s="122"/>
      <c r="UJQ90" s="122"/>
      <c r="UJR90" s="122"/>
      <c r="UJS90" s="122"/>
      <c r="UJT90" s="122"/>
      <c r="UJU90" s="122"/>
      <c r="UJV90" s="122"/>
      <c r="UJW90" s="122"/>
      <c r="UJX90" s="122"/>
      <c r="UJY90" s="122"/>
      <c r="UJZ90" s="122"/>
      <c r="UKA90" s="122"/>
      <c r="UKB90" s="122"/>
      <c r="UKC90" s="122"/>
      <c r="UKD90" s="122"/>
      <c r="UKE90" s="122"/>
      <c r="UKF90" s="122"/>
      <c r="UKG90" s="122"/>
      <c r="UKH90" s="122"/>
      <c r="UKI90" s="122"/>
      <c r="UKJ90" s="122"/>
      <c r="UKK90" s="122"/>
      <c r="UKL90" s="122"/>
      <c r="UKM90" s="122"/>
      <c r="UKN90" s="122"/>
      <c r="UKO90" s="122"/>
      <c r="UKP90" s="122"/>
      <c r="UKQ90" s="122"/>
      <c r="UKR90" s="122"/>
      <c r="UKS90" s="122"/>
      <c r="UKT90" s="122"/>
      <c r="UKU90" s="122"/>
      <c r="UKV90" s="122"/>
      <c r="UKW90" s="122"/>
      <c r="UKX90" s="122"/>
      <c r="UKY90" s="122"/>
      <c r="UKZ90" s="122"/>
      <c r="ULA90" s="122"/>
      <c r="ULB90" s="122"/>
      <c r="ULC90" s="122"/>
      <c r="ULD90" s="122"/>
      <c r="ULE90" s="122"/>
      <c r="ULF90" s="122"/>
      <c r="ULG90" s="122"/>
      <c r="ULH90" s="122"/>
      <c r="ULI90" s="122"/>
      <c r="ULJ90" s="122"/>
      <c r="ULK90" s="122"/>
      <c r="ULL90" s="122"/>
      <c r="ULM90" s="122"/>
      <c r="ULN90" s="122"/>
      <c r="ULO90" s="122"/>
      <c r="ULP90" s="122"/>
      <c r="ULQ90" s="122"/>
      <c r="ULR90" s="122"/>
      <c r="ULS90" s="122"/>
      <c r="ULT90" s="122"/>
      <c r="ULU90" s="122"/>
      <c r="ULV90" s="122"/>
      <c r="ULW90" s="122"/>
      <c r="ULX90" s="122"/>
      <c r="ULY90" s="122"/>
      <c r="ULZ90" s="122"/>
      <c r="UMA90" s="122"/>
      <c r="UMB90" s="122"/>
      <c r="UMC90" s="122"/>
      <c r="UMD90" s="122"/>
      <c r="UME90" s="122"/>
      <c r="UMF90" s="122"/>
      <c r="UMG90" s="122"/>
      <c r="UMH90" s="122"/>
      <c r="UMI90" s="122"/>
      <c r="UMJ90" s="122"/>
      <c r="UMK90" s="122"/>
      <c r="UML90" s="122"/>
      <c r="UMM90" s="122"/>
      <c r="UMN90" s="122"/>
      <c r="UMO90" s="122"/>
      <c r="UMP90" s="122"/>
      <c r="UMQ90" s="122"/>
      <c r="UMR90" s="122"/>
      <c r="UMS90" s="122"/>
      <c r="UMT90" s="122"/>
      <c r="UMU90" s="122"/>
      <c r="UMV90" s="122"/>
      <c r="UMW90" s="122"/>
      <c r="UMX90" s="122"/>
      <c r="UMY90" s="122"/>
      <c r="UMZ90" s="122"/>
      <c r="UNA90" s="122"/>
      <c r="UNB90" s="122"/>
      <c r="UNC90" s="122"/>
      <c r="UND90" s="122"/>
      <c r="UNE90" s="122"/>
      <c r="UNF90" s="122"/>
      <c r="UNG90" s="122"/>
      <c r="UNH90" s="122"/>
      <c r="UNI90" s="122"/>
      <c r="UNJ90" s="122"/>
      <c r="UNK90" s="122"/>
      <c r="UNL90" s="122"/>
      <c r="UNM90" s="122"/>
      <c r="UNN90" s="122"/>
      <c r="UNO90" s="122"/>
      <c r="UNP90" s="122"/>
      <c r="UNQ90" s="122"/>
      <c r="UNR90" s="122"/>
      <c r="UNS90" s="122"/>
      <c r="UNT90" s="122"/>
      <c r="UNU90" s="122"/>
      <c r="UNV90" s="122"/>
      <c r="UNW90" s="122"/>
      <c r="UNX90" s="122"/>
      <c r="UNY90" s="122"/>
      <c r="UNZ90" s="122"/>
      <c r="UOA90" s="122"/>
      <c r="UOB90" s="122"/>
      <c r="UOC90" s="122"/>
      <c r="UOD90" s="122"/>
      <c r="UOE90" s="122"/>
      <c r="UOF90" s="122"/>
      <c r="UOG90" s="122"/>
      <c r="UOH90" s="122"/>
      <c r="UOI90" s="122"/>
      <c r="UOJ90" s="122"/>
      <c r="UOK90" s="122"/>
      <c r="UOL90" s="122"/>
      <c r="UOM90" s="122"/>
      <c r="UON90" s="122"/>
      <c r="UOO90" s="122"/>
      <c r="UOP90" s="122"/>
      <c r="UOQ90" s="122"/>
      <c r="UOR90" s="122"/>
      <c r="UOS90" s="122"/>
      <c r="UOT90" s="122"/>
      <c r="UOU90" s="122"/>
      <c r="UOV90" s="122"/>
      <c r="UOW90" s="122"/>
      <c r="UOX90" s="122"/>
      <c r="UOY90" s="122"/>
      <c r="UOZ90" s="122"/>
      <c r="UPA90" s="122"/>
      <c r="UPB90" s="122"/>
      <c r="UPC90" s="122"/>
      <c r="UPD90" s="122"/>
      <c r="UPE90" s="122"/>
      <c r="UPF90" s="122"/>
      <c r="UPG90" s="122"/>
      <c r="UPH90" s="122"/>
      <c r="UPI90" s="122"/>
      <c r="UPJ90" s="122"/>
      <c r="UPK90" s="122"/>
      <c r="UPL90" s="122"/>
      <c r="UPM90" s="122"/>
      <c r="UPN90" s="122"/>
      <c r="UPO90" s="122"/>
      <c r="UPP90" s="122"/>
      <c r="UPQ90" s="122"/>
      <c r="UPR90" s="122"/>
      <c r="UPS90" s="122"/>
      <c r="UPT90" s="122"/>
      <c r="UPU90" s="122"/>
      <c r="UPV90" s="122"/>
      <c r="UPW90" s="122"/>
      <c r="UPX90" s="122"/>
      <c r="UPY90" s="122"/>
      <c r="UPZ90" s="122"/>
      <c r="UQA90" s="122"/>
      <c r="UQB90" s="122"/>
      <c r="UQC90" s="122"/>
      <c r="UQD90" s="122"/>
      <c r="UQE90" s="122"/>
      <c r="UQF90" s="122"/>
      <c r="UQG90" s="122"/>
      <c r="UQH90" s="122"/>
      <c r="UQI90" s="122"/>
      <c r="UQJ90" s="122"/>
      <c r="UQK90" s="122"/>
      <c r="UQL90" s="122"/>
      <c r="UQM90" s="122"/>
      <c r="UQN90" s="122"/>
      <c r="UQO90" s="122"/>
      <c r="UQP90" s="122"/>
      <c r="UQQ90" s="122"/>
      <c r="UQR90" s="122"/>
      <c r="UQS90" s="122"/>
      <c r="UQT90" s="122"/>
      <c r="UQU90" s="122"/>
      <c r="UQV90" s="122"/>
      <c r="UQW90" s="122"/>
      <c r="UQX90" s="122"/>
      <c r="UQY90" s="122"/>
      <c r="UQZ90" s="122"/>
      <c r="URA90" s="122"/>
      <c r="URB90" s="122"/>
      <c r="URC90" s="122"/>
      <c r="URD90" s="122"/>
      <c r="URE90" s="122"/>
      <c r="URF90" s="122"/>
      <c r="URG90" s="122"/>
      <c r="URH90" s="122"/>
      <c r="URI90" s="122"/>
      <c r="URJ90" s="122"/>
      <c r="URK90" s="122"/>
      <c r="URL90" s="122"/>
      <c r="URM90" s="122"/>
      <c r="URN90" s="122"/>
      <c r="URO90" s="122"/>
      <c r="URP90" s="122"/>
      <c r="URQ90" s="122"/>
      <c r="URR90" s="122"/>
      <c r="URS90" s="122"/>
      <c r="URT90" s="122"/>
      <c r="URU90" s="122"/>
      <c r="URV90" s="122"/>
      <c r="URW90" s="122"/>
      <c r="URX90" s="122"/>
      <c r="URY90" s="122"/>
      <c r="URZ90" s="122"/>
      <c r="USA90" s="122"/>
      <c r="USB90" s="122"/>
      <c r="USC90" s="122"/>
      <c r="USD90" s="122"/>
      <c r="USE90" s="122"/>
      <c r="USF90" s="122"/>
      <c r="USG90" s="122"/>
      <c r="USH90" s="122"/>
      <c r="USI90" s="122"/>
      <c r="USJ90" s="122"/>
      <c r="USK90" s="122"/>
      <c r="USL90" s="122"/>
      <c r="USM90" s="122"/>
      <c r="USN90" s="122"/>
      <c r="USO90" s="122"/>
      <c r="USP90" s="122"/>
      <c r="USQ90" s="122"/>
      <c r="USR90" s="122"/>
      <c r="USS90" s="122"/>
      <c r="UST90" s="122"/>
      <c r="USU90" s="122"/>
      <c r="USV90" s="122"/>
      <c r="USW90" s="122"/>
      <c r="USX90" s="122"/>
      <c r="USY90" s="122"/>
      <c r="USZ90" s="122"/>
      <c r="UTA90" s="122"/>
      <c r="UTB90" s="122"/>
      <c r="UTC90" s="122"/>
      <c r="UTD90" s="122"/>
      <c r="UTE90" s="122"/>
      <c r="UTF90" s="122"/>
      <c r="UTG90" s="122"/>
      <c r="UTH90" s="122"/>
      <c r="UTI90" s="122"/>
      <c r="UTJ90" s="122"/>
      <c r="UTK90" s="122"/>
      <c r="UTL90" s="122"/>
      <c r="UTM90" s="122"/>
      <c r="UTN90" s="122"/>
      <c r="UTO90" s="122"/>
      <c r="UTP90" s="122"/>
      <c r="UTQ90" s="122"/>
      <c r="UTR90" s="122"/>
      <c r="UTS90" s="122"/>
      <c r="UTT90" s="122"/>
      <c r="UTU90" s="122"/>
      <c r="UTV90" s="122"/>
      <c r="UTW90" s="122"/>
      <c r="UTX90" s="122"/>
      <c r="UTY90" s="122"/>
      <c r="UTZ90" s="122"/>
      <c r="UUA90" s="122"/>
      <c r="UUB90" s="122"/>
      <c r="UUC90" s="122"/>
      <c r="UUD90" s="122"/>
      <c r="UUE90" s="122"/>
      <c r="UUF90" s="122"/>
      <c r="UUG90" s="122"/>
      <c r="UUH90" s="122"/>
      <c r="UUI90" s="122"/>
      <c r="UUJ90" s="122"/>
      <c r="UUK90" s="122"/>
      <c r="UUL90" s="122"/>
      <c r="UUM90" s="122"/>
      <c r="UUN90" s="122"/>
      <c r="UUO90" s="122"/>
      <c r="UUP90" s="122"/>
      <c r="UUQ90" s="122"/>
      <c r="UUR90" s="122"/>
      <c r="UUS90" s="122"/>
      <c r="UUT90" s="122"/>
      <c r="UUU90" s="122"/>
      <c r="UUV90" s="122"/>
      <c r="UUW90" s="122"/>
      <c r="UUX90" s="122"/>
      <c r="UUY90" s="122"/>
      <c r="UUZ90" s="122"/>
      <c r="UVA90" s="122"/>
      <c r="UVB90" s="122"/>
      <c r="UVC90" s="122"/>
      <c r="UVD90" s="122"/>
      <c r="UVE90" s="122"/>
      <c r="UVF90" s="122"/>
      <c r="UVG90" s="122"/>
      <c r="UVH90" s="122"/>
      <c r="UVI90" s="122"/>
      <c r="UVJ90" s="122"/>
      <c r="UVK90" s="122"/>
      <c r="UVL90" s="122"/>
      <c r="UVM90" s="122"/>
      <c r="UVN90" s="122"/>
      <c r="UVO90" s="122"/>
      <c r="UVP90" s="122"/>
      <c r="UVQ90" s="122"/>
      <c r="UVR90" s="122"/>
      <c r="UVS90" s="122"/>
      <c r="UVT90" s="122"/>
      <c r="UVU90" s="122"/>
      <c r="UVV90" s="122"/>
      <c r="UVW90" s="122"/>
      <c r="UVX90" s="122"/>
      <c r="UVY90" s="122"/>
      <c r="UVZ90" s="122"/>
      <c r="UWA90" s="122"/>
      <c r="UWB90" s="122"/>
      <c r="UWC90" s="122"/>
      <c r="UWD90" s="122"/>
      <c r="UWE90" s="122"/>
      <c r="UWF90" s="122"/>
      <c r="UWG90" s="122"/>
      <c r="UWH90" s="122"/>
      <c r="UWI90" s="122"/>
      <c r="UWJ90" s="122"/>
      <c r="UWK90" s="122"/>
      <c r="UWL90" s="122"/>
      <c r="UWM90" s="122"/>
      <c r="UWN90" s="122"/>
      <c r="UWO90" s="122"/>
      <c r="UWP90" s="122"/>
      <c r="UWQ90" s="122"/>
      <c r="UWR90" s="122"/>
      <c r="UWS90" s="122"/>
      <c r="UWT90" s="122"/>
      <c r="UWU90" s="122"/>
      <c r="UWV90" s="122"/>
      <c r="UWW90" s="122"/>
      <c r="UWX90" s="122"/>
      <c r="UWY90" s="122"/>
      <c r="UWZ90" s="122"/>
      <c r="UXA90" s="122"/>
      <c r="UXB90" s="122"/>
      <c r="UXC90" s="122"/>
      <c r="UXD90" s="122"/>
      <c r="UXE90" s="122"/>
      <c r="UXF90" s="122"/>
      <c r="UXG90" s="122"/>
      <c r="UXH90" s="122"/>
      <c r="UXI90" s="122"/>
      <c r="UXJ90" s="122"/>
      <c r="UXK90" s="122"/>
      <c r="UXL90" s="122"/>
      <c r="UXM90" s="122"/>
      <c r="UXN90" s="122"/>
      <c r="UXO90" s="122"/>
      <c r="UXP90" s="122"/>
      <c r="UXQ90" s="122"/>
      <c r="UXR90" s="122"/>
      <c r="UXS90" s="122"/>
      <c r="UXT90" s="122"/>
      <c r="UXU90" s="122"/>
      <c r="UXV90" s="122"/>
      <c r="UXW90" s="122"/>
      <c r="UXX90" s="122"/>
      <c r="UXY90" s="122"/>
      <c r="UXZ90" s="122"/>
      <c r="UYA90" s="122"/>
      <c r="UYB90" s="122"/>
      <c r="UYC90" s="122"/>
      <c r="UYD90" s="122"/>
      <c r="UYE90" s="122"/>
      <c r="UYF90" s="122"/>
      <c r="UYG90" s="122"/>
      <c r="UYH90" s="122"/>
      <c r="UYI90" s="122"/>
      <c r="UYJ90" s="122"/>
      <c r="UYK90" s="122"/>
      <c r="UYL90" s="122"/>
      <c r="UYM90" s="122"/>
      <c r="UYN90" s="122"/>
      <c r="UYO90" s="122"/>
      <c r="UYP90" s="122"/>
      <c r="UYQ90" s="122"/>
      <c r="UYR90" s="122"/>
      <c r="UYS90" s="122"/>
      <c r="UYT90" s="122"/>
      <c r="UYU90" s="122"/>
      <c r="UYV90" s="122"/>
      <c r="UYW90" s="122"/>
      <c r="UYX90" s="122"/>
      <c r="UYY90" s="122"/>
      <c r="UYZ90" s="122"/>
      <c r="UZA90" s="122"/>
      <c r="UZB90" s="122"/>
      <c r="UZC90" s="122"/>
      <c r="UZD90" s="122"/>
      <c r="UZE90" s="122"/>
      <c r="UZF90" s="122"/>
      <c r="UZG90" s="122"/>
      <c r="UZH90" s="122"/>
      <c r="UZI90" s="122"/>
      <c r="UZJ90" s="122"/>
      <c r="UZK90" s="122"/>
      <c r="UZL90" s="122"/>
      <c r="UZM90" s="122"/>
      <c r="UZN90" s="122"/>
      <c r="UZO90" s="122"/>
      <c r="UZP90" s="122"/>
      <c r="UZQ90" s="122"/>
      <c r="UZR90" s="122"/>
      <c r="UZS90" s="122"/>
      <c r="UZT90" s="122"/>
      <c r="UZU90" s="122"/>
      <c r="UZV90" s="122"/>
      <c r="UZW90" s="122"/>
      <c r="UZX90" s="122"/>
      <c r="UZY90" s="122"/>
      <c r="UZZ90" s="122"/>
      <c r="VAA90" s="122"/>
      <c r="VAB90" s="122"/>
      <c r="VAC90" s="122"/>
      <c r="VAD90" s="122"/>
      <c r="VAE90" s="122"/>
      <c r="VAF90" s="122"/>
      <c r="VAG90" s="122"/>
      <c r="VAH90" s="122"/>
      <c r="VAI90" s="122"/>
      <c r="VAJ90" s="122"/>
      <c r="VAK90" s="122"/>
      <c r="VAL90" s="122"/>
      <c r="VAM90" s="122"/>
      <c r="VAN90" s="122"/>
      <c r="VAO90" s="122"/>
      <c r="VAP90" s="122"/>
      <c r="VAQ90" s="122"/>
      <c r="VAR90" s="122"/>
      <c r="VAS90" s="122"/>
      <c r="VAT90" s="122"/>
      <c r="VAU90" s="122"/>
      <c r="VAV90" s="122"/>
      <c r="VAW90" s="122"/>
      <c r="VAX90" s="122"/>
      <c r="VAY90" s="122"/>
      <c r="VAZ90" s="122"/>
      <c r="VBA90" s="122"/>
      <c r="VBB90" s="122"/>
      <c r="VBC90" s="122"/>
      <c r="VBD90" s="122"/>
      <c r="VBE90" s="122"/>
      <c r="VBF90" s="122"/>
      <c r="VBG90" s="122"/>
      <c r="VBH90" s="122"/>
      <c r="VBI90" s="122"/>
      <c r="VBJ90" s="122"/>
      <c r="VBK90" s="122"/>
      <c r="VBL90" s="122"/>
      <c r="VBM90" s="122"/>
      <c r="VBN90" s="122"/>
      <c r="VBO90" s="122"/>
      <c r="VBP90" s="122"/>
      <c r="VBQ90" s="122"/>
      <c r="VBR90" s="122"/>
      <c r="VBS90" s="122"/>
      <c r="VBT90" s="122"/>
      <c r="VBU90" s="122"/>
      <c r="VBV90" s="122"/>
      <c r="VBW90" s="122"/>
      <c r="VBX90" s="122"/>
      <c r="VBY90" s="122"/>
      <c r="VBZ90" s="122"/>
      <c r="VCA90" s="122"/>
      <c r="VCB90" s="122"/>
      <c r="VCC90" s="122"/>
      <c r="VCD90" s="122"/>
      <c r="VCE90" s="122"/>
      <c r="VCF90" s="122"/>
      <c r="VCG90" s="122"/>
      <c r="VCH90" s="122"/>
      <c r="VCI90" s="122"/>
      <c r="VCJ90" s="122"/>
      <c r="VCK90" s="122"/>
      <c r="VCL90" s="122"/>
      <c r="VCM90" s="122"/>
      <c r="VCN90" s="122"/>
      <c r="VCO90" s="122"/>
      <c r="VCP90" s="122"/>
      <c r="VCQ90" s="122"/>
      <c r="VCR90" s="122"/>
      <c r="VCS90" s="122"/>
      <c r="VCT90" s="122"/>
      <c r="VCU90" s="122"/>
      <c r="VCV90" s="122"/>
      <c r="VCW90" s="122"/>
      <c r="VCX90" s="122"/>
      <c r="VCY90" s="122"/>
      <c r="VCZ90" s="122"/>
      <c r="VDA90" s="122"/>
      <c r="VDB90" s="122"/>
      <c r="VDC90" s="122"/>
      <c r="VDD90" s="122"/>
      <c r="VDE90" s="122"/>
      <c r="VDF90" s="122"/>
      <c r="VDG90" s="122"/>
      <c r="VDH90" s="122"/>
      <c r="VDI90" s="122"/>
      <c r="VDJ90" s="122"/>
      <c r="VDK90" s="122"/>
      <c r="VDL90" s="122"/>
      <c r="VDM90" s="122"/>
      <c r="VDN90" s="122"/>
      <c r="VDO90" s="122"/>
      <c r="VDP90" s="122"/>
      <c r="VDQ90" s="122"/>
      <c r="VDR90" s="122"/>
      <c r="VDS90" s="122"/>
      <c r="VDT90" s="122"/>
      <c r="VDU90" s="122"/>
      <c r="VDV90" s="122"/>
      <c r="VDW90" s="122"/>
      <c r="VDX90" s="122"/>
      <c r="VDY90" s="122"/>
      <c r="VDZ90" s="122"/>
      <c r="VEA90" s="122"/>
      <c r="VEB90" s="122"/>
      <c r="VEC90" s="122"/>
      <c r="VED90" s="122"/>
      <c r="VEE90" s="122"/>
      <c r="VEF90" s="122"/>
      <c r="VEG90" s="122"/>
      <c r="VEH90" s="122"/>
      <c r="VEI90" s="122"/>
      <c r="VEJ90" s="122"/>
      <c r="VEK90" s="122"/>
      <c r="VEL90" s="122"/>
      <c r="VEM90" s="122"/>
      <c r="VEN90" s="122"/>
      <c r="VEO90" s="122"/>
      <c r="VEP90" s="122"/>
      <c r="VEQ90" s="122"/>
      <c r="VER90" s="122"/>
      <c r="VES90" s="122"/>
      <c r="VET90" s="122"/>
      <c r="VEU90" s="122"/>
      <c r="VEV90" s="122"/>
      <c r="VEW90" s="122"/>
      <c r="VEX90" s="122"/>
      <c r="VEY90" s="122"/>
      <c r="VEZ90" s="122"/>
      <c r="VFA90" s="122"/>
      <c r="VFB90" s="122"/>
      <c r="VFC90" s="122"/>
      <c r="VFD90" s="122"/>
      <c r="VFE90" s="122"/>
      <c r="VFF90" s="122"/>
      <c r="VFG90" s="122"/>
      <c r="VFH90" s="122"/>
      <c r="VFI90" s="122"/>
      <c r="VFJ90" s="122"/>
      <c r="VFK90" s="122"/>
      <c r="VFL90" s="122"/>
      <c r="VFM90" s="122"/>
      <c r="VFN90" s="122"/>
      <c r="VFO90" s="122"/>
      <c r="VFP90" s="122"/>
      <c r="VFQ90" s="122"/>
      <c r="VFR90" s="122"/>
      <c r="VFS90" s="122"/>
      <c r="VFT90" s="122"/>
      <c r="VFU90" s="122"/>
      <c r="VFV90" s="122"/>
      <c r="VFW90" s="122"/>
      <c r="VFX90" s="122"/>
      <c r="VFY90" s="122"/>
      <c r="VFZ90" s="122"/>
      <c r="VGA90" s="122"/>
      <c r="VGB90" s="122"/>
      <c r="VGC90" s="122"/>
      <c r="VGD90" s="122"/>
      <c r="VGE90" s="122"/>
      <c r="VGF90" s="122"/>
      <c r="VGG90" s="122"/>
      <c r="VGH90" s="122"/>
      <c r="VGI90" s="122"/>
      <c r="VGJ90" s="122"/>
      <c r="VGK90" s="122"/>
      <c r="VGL90" s="122"/>
      <c r="VGM90" s="122"/>
      <c r="VGN90" s="122"/>
      <c r="VGO90" s="122"/>
      <c r="VGP90" s="122"/>
      <c r="VGQ90" s="122"/>
      <c r="VGR90" s="122"/>
      <c r="VGS90" s="122"/>
      <c r="VGT90" s="122"/>
      <c r="VGU90" s="122"/>
      <c r="VGV90" s="122"/>
      <c r="VGW90" s="122"/>
      <c r="VGX90" s="122"/>
      <c r="VGY90" s="122"/>
      <c r="VGZ90" s="122"/>
      <c r="VHA90" s="122"/>
      <c r="VHB90" s="122"/>
      <c r="VHC90" s="122"/>
      <c r="VHD90" s="122"/>
      <c r="VHE90" s="122"/>
      <c r="VHF90" s="122"/>
      <c r="VHG90" s="122"/>
      <c r="VHH90" s="122"/>
      <c r="VHI90" s="122"/>
      <c r="VHJ90" s="122"/>
      <c r="VHK90" s="122"/>
      <c r="VHL90" s="122"/>
      <c r="VHM90" s="122"/>
      <c r="VHN90" s="122"/>
      <c r="VHO90" s="122"/>
      <c r="VHP90" s="122"/>
      <c r="VHQ90" s="122"/>
      <c r="VHR90" s="122"/>
      <c r="VHS90" s="122"/>
      <c r="VHT90" s="122"/>
      <c r="VHU90" s="122"/>
      <c r="VHV90" s="122"/>
      <c r="VHW90" s="122"/>
      <c r="VHX90" s="122"/>
      <c r="VHY90" s="122"/>
      <c r="VHZ90" s="122"/>
      <c r="VIA90" s="122"/>
      <c r="VIB90" s="122"/>
      <c r="VIC90" s="122"/>
      <c r="VID90" s="122"/>
      <c r="VIE90" s="122"/>
      <c r="VIF90" s="122"/>
      <c r="VIG90" s="122"/>
      <c r="VIH90" s="122"/>
      <c r="VII90" s="122"/>
      <c r="VIJ90" s="122"/>
      <c r="VIK90" s="122"/>
      <c r="VIL90" s="122"/>
      <c r="VIM90" s="122"/>
      <c r="VIN90" s="122"/>
      <c r="VIO90" s="122"/>
      <c r="VIP90" s="122"/>
      <c r="VIQ90" s="122"/>
      <c r="VIR90" s="122"/>
      <c r="VIS90" s="122"/>
      <c r="VIT90" s="122"/>
      <c r="VIU90" s="122"/>
      <c r="VIV90" s="122"/>
      <c r="VIW90" s="122"/>
      <c r="VIX90" s="122"/>
      <c r="VIY90" s="122"/>
      <c r="VIZ90" s="122"/>
      <c r="VJA90" s="122"/>
      <c r="VJB90" s="122"/>
      <c r="VJC90" s="122"/>
      <c r="VJD90" s="122"/>
      <c r="VJE90" s="122"/>
      <c r="VJF90" s="122"/>
      <c r="VJG90" s="122"/>
      <c r="VJH90" s="122"/>
      <c r="VJI90" s="122"/>
      <c r="VJJ90" s="122"/>
      <c r="VJK90" s="122"/>
      <c r="VJL90" s="122"/>
      <c r="VJM90" s="122"/>
      <c r="VJN90" s="122"/>
      <c r="VJO90" s="122"/>
      <c r="VJP90" s="122"/>
      <c r="VJQ90" s="122"/>
      <c r="VJR90" s="122"/>
      <c r="VJS90" s="122"/>
      <c r="VJT90" s="122"/>
      <c r="VJU90" s="122"/>
      <c r="VJV90" s="122"/>
      <c r="VJW90" s="122"/>
      <c r="VJX90" s="122"/>
      <c r="VJY90" s="122"/>
      <c r="VJZ90" s="122"/>
      <c r="VKA90" s="122"/>
      <c r="VKB90" s="122"/>
      <c r="VKC90" s="122"/>
      <c r="VKD90" s="122"/>
      <c r="VKE90" s="122"/>
      <c r="VKF90" s="122"/>
      <c r="VKG90" s="122"/>
      <c r="VKH90" s="122"/>
      <c r="VKI90" s="122"/>
      <c r="VKJ90" s="122"/>
      <c r="VKK90" s="122"/>
      <c r="VKL90" s="122"/>
      <c r="VKM90" s="122"/>
      <c r="VKN90" s="122"/>
      <c r="VKO90" s="122"/>
      <c r="VKP90" s="122"/>
      <c r="VKQ90" s="122"/>
      <c r="VKR90" s="122"/>
      <c r="VKS90" s="122"/>
      <c r="VKT90" s="122"/>
      <c r="VKU90" s="122"/>
      <c r="VKV90" s="122"/>
      <c r="VKW90" s="122"/>
      <c r="VKX90" s="122"/>
      <c r="VKY90" s="122"/>
      <c r="VKZ90" s="122"/>
      <c r="VLA90" s="122"/>
      <c r="VLB90" s="122"/>
      <c r="VLC90" s="122"/>
      <c r="VLD90" s="122"/>
      <c r="VLE90" s="122"/>
      <c r="VLF90" s="122"/>
      <c r="VLG90" s="122"/>
      <c r="VLH90" s="122"/>
      <c r="VLI90" s="122"/>
      <c r="VLJ90" s="122"/>
      <c r="VLK90" s="122"/>
      <c r="VLL90" s="122"/>
      <c r="VLM90" s="122"/>
      <c r="VLN90" s="122"/>
      <c r="VLO90" s="122"/>
      <c r="VLP90" s="122"/>
      <c r="VLQ90" s="122"/>
      <c r="VLR90" s="122"/>
      <c r="VLS90" s="122"/>
      <c r="VLT90" s="122"/>
      <c r="VLU90" s="122"/>
      <c r="VLV90" s="122"/>
      <c r="VLW90" s="122"/>
      <c r="VLX90" s="122"/>
      <c r="VLY90" s="122"/>
      <c r="VLZ90" s="122"/>
      <c r="VMA90" s="122"/>
      <c r="VMB90" s="122"/>
      <c r="VMC90" s="122"/>
      <c r="VMD90" s="122"/>
      <c r="VME90" s="122"/>
      <c r="VMF90" s="122"/>
      <c r="VMG90" s="122"/>
      <c r="VMH90" s="122"/>
      <c r="VMI90" s="122"/>
      <c r="VMJ90" s="122"/>
      <c r="VMK90" s="122"/>
      <c r="VML90" s="122"/>
      <c r="VMM90" s="122"/>
      <c r="VMN90" s="122"/>
      <c r="VMO90" s="122"/>
      <c r="VMP90" s="122"/>
      <c r="VMQ90" s="122"/>
      <c r="VMR90" s="122"/>
      <c r="VMS90" s="122"/>
      <c r="VMT90" s="122"/>
      <c r="VMU90" s="122"/>
      <c r="VMV90" s="122"/>
      <c r="VMW90" s="122"/>
      <c r="VMX90" s="122"/>
      <c r="VMY90" s="122"/>
      <c r="VMZ90" s="122"/>
      <c r="VNA90" s="122"/>
      <c r="VNB90" s="122"/>
      <c r="VNC90" s="122"/>
      <c r="VND90" s="122"/>
      <c r="VNE90" s="122"/>
      <c r="VNF90" s="122"/>
      <c r="VNG90" s="122"/>
      <c r="VNH90" s="122"/>
      <c r="VNI90" s="122"/>
      <c r="VNJ90" s="122"/>
      <c r="VNK90" s="122"/>
      <c r="VNL90" s="122"/>
      <c r="VNM90" s="122"/>
      <c r="VNN90" s="122"/>
      <c r="VNO90" s="122"/>
      <c r="VNP90" s="122"/>
      <c r="VNQ90" s="122"/>
      <c r="VNR90" s="122"/>
      <c r="VNS90" s="122"/>
      <c r="VNT90" s="122"/>
      <c r="VNU90" s="122"/>
      <c r="VNV90" s="122"/>
      <c r="VNW90" s="122"/>
      <c r="VNX90" s="122"/>
      <c r="VNY90" s="122"/>
      <c r="VNZ90" s="122"/>
      <c r="VOA90" s="122"/>
      <c r="VOB90" s="122"/>
      <c r="VOC90" s="122"/>
      <c r="VOD90" s="122"/>
      <c r="VOE90" s="122"/>
      <c r="VOF90" s="122"/>
      <c r="VOG90" s="122"/>
      <c r="VOH90" s="122"/>
      <c r="VOI90" s="122"/>
      <c r="VOJ90" s="122"/>
      <c r="VOK90" s="122"/>
      <c r="VOL90" s="122"/>
      <c r="VOM90" s="122"/>
      <c r="VON90" s="122"/>
      <c r="VOO90" s="122"/>
      <c r="VOP90" s="122"/>
      <c r="VOQ90" s="122"/>
      <c r="VOR90" s="122"/>
      <c r="VOS90" s="122"/>
      <c r="VOT90" s="122"/>
      <c r="VOU90" s="122"/>
      <c r="VOV90" s="122"/>
      <c r="VOW90" s="122"/>
      <c r="VOX90" s="122"/>
      <c r="VOY90" s="122"/>
      <c r="VOZ90" s="122"/>
      <c r="VPA90" s="122"/>
      <c r="VPB90" s="122"/>
      <c r="VPC90" s="122"/>
      <c r="VPD90" s="122"/>
      <c r="VPE90" s="122"/>
      <c r="VPF90" s="122"/>
      <c r="VPG90" s="122"/>
      <c r="VPH90" s="122"/>
      <c r="VPI90" s="122"/>
      <c r="VPJ90" s="122"/>
      <c r="VPK90" s="122"/>
      <c r="VPL90" s="122"/>
      <c r="VPM90" s="122"/>
      <c r="VPN90" s="122"/>
      <c r="VPO90" s="122"/>
      <c r="VPP90" s="122"/>
      <c r="VPQ90" s="122"/>
      <c r="VPR90" s="122"/>
      <c r="VPS90" s="122"/>
      <c r="VPT90" s="122"/>
      <c r="VPU90" s="122"/>
      <c r="VPV90" s="122"/>
      <c r="VPW90" s="122"/>
      <c r="VPX90" s="122"/>
      <c r="VPY90" s="122"/>
      <c r="VPZ90" s="122"/>
      <c r="VQA90" s="122"/>
      <c r="VQB90" s="122"/>
      <c r="VQC90" s="122"/>
      <c r="VQD90" s="122"/>
      <c r="VQE90" s="122"/>
      <c r="VQF90" s="122"/>
      <c r="VQG90" s="122"/>
      <c r="VQH90" s="122"/>
      <c r="VQI90" s="122"/>
      <c r="VQJ90" s="122"/>
      <c r="VQK90" s="122"/>
      <c r="VQL90" s="122"/>
      <c r="VQM90" s="122"/>
      <c r="VQN90" s="122"/>
      <c r="VQO90" s="122"/>
      <c r="VQP90" s="122"/>
      <c r="VQQ90" s="122"/>
      <c r="VQR90" s="122"/>
      <c r="VQS90" s="122"/>
      <c r="VQT90" s="122"/>
      <c r="VQU90" s="122"/>
      <c r="VQV90" s="122"/>
      <c r="VQW90" s="122"/>
      <c r="VQX90" s="122"/>
      <c r="VQY90" s="122"/>
      <c r="VQZ90" s="122"/>
      <c r="VRA90" s="122"/>
      <c r="VRB90" s="122"/>
      <c r="VRC90" s="122"/>
      <c r="VRD90" s="122"/>
      <c r="VRE90" s="122"/>
      <c r="VRF90" s="122"/>
      <c r="VRG90" s="122"/>
      <c r="VRH90" s="122"/>
      <c r="VRI90" s="122"/>
      <c r="VRJ90" s="122"/>
      <c r="VRK90" s="122"/>
      <c r="VRL90" s="122"/>
      <c r="VRM90" s="122"/>
      <c r="VRN90" s="122"/>
      <c r="VRO90" s="122"/>
      <c r="VRP90" s="122"/>
      <c r="VRQ90" s="122"/>
      <c r="VRR90" s="122"/>
      <c r="VRS90" s="122"/>
      <c r="VRT90" s="122"/>
      <c r="VRU90" s="122"/>
      <c r="VRV90" s="122"/>
      <c r="VRW90" s="122"/>
      <c r="VRX90" s="122"/>
      <c r="VRY90" s="122"/>
      <c r="VRZ90" s="122"/>
      <c r="VSA90" s="122"/>
      <c r="VSB90" s="122"/>
      <c r="VSC90" s="122"/>
      <c r="VSD90" s="122"/>
      <c r="VSE90" s="122"/>
      <c r="VSF90" s="122"/>
      <c r="VSG90" s="122"/>
      <c r="VSH90" s="122"/>
      <c r="VSI90" s="122"/>
      <c r="VSJ90" s="122"/>
      <c r="VSK90" s="122"/>
      <c r="VSL90" s="122"/>
      <c r="VSM90" s="122"/>
      <c r="VSN90" s="122"/>
      <c r="VSO90" s="122"/>
      <c r="VSP90" s="122"/>
      <c r="VSQ90" s="122"/>
      <c r="VSR90" s="122"/>
      <c r="VSS90" s="122"/>
      <c r="VST90" s="122"/>
      <c r="VSU90" s="122"/>
      <c r="VSV90" s="122"/>
      <c r="VSW90" s="122"/>
      <c r="VSX90" s="122"/>
      <c r="VSY90" s="122"/>
      <c r="VSZ90" s="122"/>
      <c r="VTA90" s="122"/>
      <c r="VTB90" s="122"/>
      <c r="VTC90" s="122"/>
      <c r="VTD90" s="122"/>
      <c r="VTE90" s="122"/>
      <c r="VTF90" s="122"/>
      <c r="VTG90" s="122"/>
      <c r="VTH90" s="122"/>
      <c r="VTI90" s="122"/>
      <c r="VTJ90" s="122"/>
      <c r="VTK90" s="122"/>
      <c r="VTL90" s="122"/>
      <c r="VTM90" s="122"/>
      <c r="VTN90" s="122"/>
      <c r="VTO90" s="122"/>
      <c r="VTP90" s="122"/>
      <c r="VTQ90" s="122"/>
      <c r="VTR90" s="122"/>
      <c r="VTS90" s="122"/>
      <c r="VTT90" s="122"/>
      <c r="VTU90" s="122"/>
      <c r="VTV90" s="122"/>
      <c r="VTW90" s="122"/>
      <c r="VTX90" s="122"/>
      <c r="VTY90" s="122"/>
      <c r="VTZ90" s="122"/>
      <c r="VUA90" s="122"/>
      <c r="VUB90" s="122"/>
      <c r="VUC90" s="122"/>
      <c r="VUD90" s="122"/>
      <c r="VUE90" s="122"/>
      <c r="VUF90" s="122"/>
      <c r="VUG90" s="122"/>
      <c r="VUH90" s="122"/>
      <c r="VUI90" s="122"/>
      <c r="VUJ90" s="122"/>
      <c r="VUK90" s="122"/>
      <c r="VUL90" s="122"/>
      <c r="VUM90" s="122"/>
      <c r="VUN90" s="122"/>
      <c r="VUO90" s="122"/>
      <c r="VUP90" s="122"/>
      <c r="VUQ90" s="122"/>
      <c r="VUR90" s="122"/>
      <c r="VUS90" s="122"/>
      <c r="VUT90" s="122"/>
      <c r="VUU90" s="122"/>
      <c r="VUV90" s="122"/>
      <c r="VUW90" s="122"/>
      <c r="VUX90" s="122"/>
      <c r="VUY90" s="122"/>
      <c r="VUZ90" s="122"/>
      <c r="VVA90" s="122"/>
      <c r="VVB90" s="122"/>
      <c r="VVC90" s="122"/>
      <c r="VVD90" s="122"/>
      <c r="VVE90" s="122"/>
      <c r="VVF90" s="122"/>
      <c r="VVG90" s="122"/>
      <c r="VVH90" s="122"/>
      <c r="VVI90" s="122"/>
      <c r="VVJ90" s="122"/>
      <c r="VVK90" s="122"/>
      <c r="VVL90" s="122"/>
      <c r="VVM90" s="122"/>
      <c r="VVN90" s="122"/>
      <c r="VVO90" s="122"/>
      <c r="VVP90" s="122"/>
      <c r="VVQ90" s="122"/>
      <c r="VVR90" s="122"/>
      <c r="VVS90" s="122"/>
      <c r="VVT90" s="122"/>
      <c r="VVU90" s="122"/>
      <c r="VVV90" s="122"/>
      <c r="VVW90" s="122"/>
      <c r="VVX90" s="122"/>
      <c r="VVY90" s="122"/>
      <c r="VVZ90" s="122"/>
      <c r="VWA90" s="122"/>
      <c r="VWB90" s="122"/>
      <c r="VWC90" s="122"/>
      <c r="VWD90" s="122"/>
      <c r="VWE90" s="122"/>
      <c r="VWF90" s="122"/>
      <c r="VWG90" s="122"/>
      <c r="VWH90" s="122"/>
      <c r="VWI90" s="122"/>
      <c r="VWJ90" s="122"/>
      <c r="VWK90" s="122"/>
      <c r="VWL90" s="122"/>
      <c r="VWM90" s="122"/>
      <c r="VWN90" s="122"/>
      <c r="VWO90" s="122"/>
      <c r="VWP90" s="122"/>
      <c r="VWQ90" s="122"/>
      <c r="VWR90" s="122"/>
      <c r="VWS90" s="122"/>
      <c r="VWT90" s="122"/>
      <c r="VWU90" s="122"/>
      <c r="VWV90" s="122"/>
      <c r="VWW90" s="122"/>
      <c r="VWX90" s="122"/>
      <c r="VWY90" s="122"/>
      <c r="VWZ90" s="122"/>
      <c r="VXA90" s="122"/>
      <c r="VXB90" s="122"/>
      <c r="VXC90" s="122"/>
      <c r="VXD90" s="122"/>
      <c r="VXE90" s="122"/>
      <c r="VXF90" s="122"/>
      <c r="VXG90" s="122"/>
      <c r="VXH90" s="122"/>
      <c r="VXI90" s="122"/>
      <c r="VXJ90" s="122"/>
      <c r="VXK90" s="122"/>
      <c r="VXL90" s="122"/>
      <c r="VXM90" s="122"/>
      <c r="VXN90" s="122"/>
      <c r="VXO90" s="122"/>
      <c r="VXP90" s="122"/>
      <c r="VXQ90" s="122"/>
      <c r="VXR90" s="122"/>
      <c r="VXS90" s="122"/>
      <c r="VXT90" s="122"/>
      <c r="VXU90" s="122"/>
      <c r="VXV90" s="122"/>
      <c r="VXW90" s="122"/>
      <c r="VXX90" s="122"/>
      <c r="VXY90" s="122"/>
      <c r="VXZ90" s="122"/>
      <c r="VYA90" s="122"/>
      <c r="VYB90" s="122"/>
      <c r="VYC90" s="122"/>
      <c r="VYD90" s="122"/>
      <c r="VYE90" s="122"/>
      <c r="VYF90" s="122"/>
      <c r="VYG90" s="122"/>
      <c r="VYH90" s="122"/>
      <c r="VYI90" s="122"/>
      <c r="VYJ90" s="122"/>
      <c r="VYK90" s="122"/>
      <c r="VYL90" s="122"/>
      <c r="VYM90" s="122"/>
      <c r="VYN90" s="122"/>
      <c r="VYO90" s="122"/>
      <c r="VYP90" s="122"/>
      <c r="VYQ90" s="122"/>
      <c r="VYR90" s="122"/>
      <c r="VYS90" s="122"/>
      <c r="VYT90" s="122"/>
      <c r="VYU90" s="122"/>
      <c r="VYV90" s="122"/>
      <c r="VYW90" s="122"/>
      <c r="VYX90" s="122"/>
      <c r="VYY90" s="122"/>
      <c r="VYZ90" s="122"/>
      <c r="VZA90" s="122"/>
      <c r="VZB90" s="122"/>
      <c r="VZC90" s="122"/>
      <c r="VZD90" s="122"/>
      <c r="VZE90" s="122"/>
      <c r="VZF90" s="122"/>
      <c r="VZG90" s="122"/>
      <c r="VZH90" s="122"/>
      <c r="VZI90" s="122"/>
      <c r="VZJ90" s="122"/>
      <c r="VZK90" s="122"/>
      <c r="VZL90" s="122"/>
      <c r="VZM90" s="122"/>
      <c r="VZN90" s="122"/>
      <c r="VZO90" s="122"/>
      <c r="VZP90" s="122"/>
      <c r="VZQ90" s="122"/>
      <c r="VZR90" s="122"/>
      <c r="VZS90" s="122"/>
      <c r="VZT90" s="122"/>
      <c r="VZU90" s="122"/>
      <c r="VZV90" s="122"/>
      <c r="VZW90" s="122"/>
      <c r="VZX90" s="122"/>
      <c r="VZY90" s="122"/>
      <c r="VZZ90" s="122"/>
      <c r="WAA90" s="122"/>
      <c r="WAB90" s="122"/>
      <c r="WAC90" s="122"/>
      <c r="WAD90" s="122"/>
      <c r="WAE90" s="122"/>
      <c r="WAF90" s="122"/>
      <c r="WAG90" s="122"/>
      <c r="WAH90" s="122"/>
      <c r="WAI90" s="122"/>
      <c r="WAJ90" s="122"/>
      <c r="WAK90" s="122"/>
      <c r="WAL90" s="122"/>
      <c r="WAM90" s="122"/>
      <c r="WAN90" s="122"/>
      <c r="WAO90" s="122"/>
      <c r="WAP90" s="122"/>
      <c r="WAQ90" s="122"/>
      <c r="WAR90" s="122"/>
      <c r="WAS90" s="122"/>
      <c r="WAT90" s="122"/>
      <c r="WAU90" s="122"/>
      <c r="WAV90" s="122"/>
      <c r="WAW90" s="122"/>
      <c r="WAX90" s="122"/>
      <c r="WAY90" s="122"/>
      <c r="WAZ90" s="122"/>
      <c r="WBA90" s="122"/>
      <c r="WBB90" s="122"/>
      <c r="WBC90" s="122"/>
      <c r="WBD90" s="122"/>
      <c r="WBE90" s="122"/>
      <c r="WBF90" s="122"/>
      <c r="WBG90" s="122"/>
      <c r="WBH90" s="122"/>
      <c r="WBI90" s="122"/>
      <c r="WBJ90" s="122"/>
      <c r="WBK90" s="122"/>
      <c r="WBL90" s="122"/>
      <c r="WBM90" s="122"/>
      <c r="WBN90" s="122"/>
      <c r="WBO90" s="122"/>
      <c r="WBP90" s="122"/>
      <c r="WBQ90" s="122"/>
      <c r="WBR90" s="122"/>
      <c r="WBS90" s="122"/>
      <c r="WBT90" s="122"/>
      <c r="WBU90" s="122"/>
      <c r="WBV90" s="122"/>
      <c r="WBW90" s="122"/>
      <c r="WBX90" s="122"/>
      <c r="WBY90" s="122"/>
      <c r="WBZ90" s="122"/>
      <c r="WCA90" s="122"/>
      <c r="WCB90" s="122"/>
      <c r="WCC90" s="122"/>
      <c r="WCD90" s="122"/>
      <c r="WCE90" s="122"/>
      <c r="WCF90" s="122"/>
      <c r="WCG90" s="122"/>
      <c r="WCH90" s="122"/>
      <c r="WCI90" s="122"/>
      <c r="WCJ90" s="122"/>
      <c r="WCK90" s="122"/>
      <c r="WCL90" s="122"/>
      <c r="WCM90" s="122"/>
      <c r="WCN90" s="122"/>
      <c r="WCO90" s="122"/>
      <c r="WCP90" s="122"/>
      <c r="WCQ90" s="122"/>
      <c r="WCR90" s="122"/>
      <c r="WCS90" s="122"/>
      <c r="WCT90" s="122"/>
      <c r="WCU90" s="122"/>
      <c r="WCV90" s="122"/>
      <c r="WCW90" s="122"/>
      <c r="WCX90" s="122"/>
      <c r="WCY90" s="122"/>
      <c r="WCZ90" s="122"/>
      <c r="WDA90" s="122"/>
      <c r="WDB90" s="122"/>
      <c r="WDC90" s="122"/>
      <c r="WDD90" s="122"/>
      <c r="WDE90" s="122"/>
      <c r="WDF90" s="122"/>
      <c r="WDG90" s="122"/>
      <c r="WDH90" s="122"/>
      <c r="WDI90" s="122"/>
      <c r="WDJ90" s="122"/>
      <c r="WDK90" s="122"/>
      <c r="WDL90" s="122"/>
      <c r="WDM90" s="122"/>
      <c r="WDN90" s="122"/>
      <c r="WDO90" s="122"/>
      <c r="WDP90" s="122"/>
      <c r="WDQ90" s="122"/>
      <c r="WDR90" s="122"/>
      <c r="WDS90" s="122"/>
      <c r="WDT90" s="122"/>
      <c r="WDU90" s="122"/>
      <c r="WDV90" s="122"/>
      <c r="WDW90" s="122"/>
      <c r="WDX90" s="122"/>
      <c r="WDY90" s="122"/>
      <c r="WDZ90" s="122"/>
      <c r="WEA90" s="122"/>
      <c r="WEB90" s="122"/>
      <c r="WEC90" s="122"/>
      <c r="WED90" s="122"/>
      <c r="WEE90" s="122"/>
      <c r="WEF90" s="122"/>
      <c r="WEG90" s="122"/>
      <c r="WEH90" s="122"/>
      <c r="WEI90" s="122"/>
      <c r="WEJ90" s="122"/>
      <c r="WEK90" s="122"/>
      <c r="WEL90" s="122"/>
      <c r="WEM90" s="122"/>
      <c r="WEN90" s="122"/>
      <c r="WEO90" s="122"/>
      <c r="WEP90" s="122"/>
      <c r="WEQ90" s="122"/>
      <c r="WER90" s="122"/>
      <c r="WES90" s="122"/>
      <c r="WET90" s="122"/>
      <c r="WEU90" s="122"/>
      <c r="WEV90" s="122"/>
      <c r="WEW90" s="122"/>
      <c r="WEX90" s="122"/>
      <c r="WEY90" s="122"/>
      <c r="WEZ90" s="122"/>
      <c r="WFA90" s="122"/>
      <c r="WFB90" s="122"/>
      <c r="WFC90" s="122"/>
      <c r="WFD90" s="122"/>
      <c r="WFE90" s="122"/>
      <c r="WFF90" s="122"/>
      <c r="WFG90" s="122"/>
      <c r="WFH90" s="122"/>
      <c r="WFI90" s="122"/>
      <c r="WFJ90" s="122"/>
      <c r="WFK90" s="122"/>
      <c r="WFL90" s="122"/>
      <c r="WFM90" s="122"/>
      <c r="WFN90" s="122"/>
      <c r="WFO90" s="122"/>
      <c r="WFP90" s="122"/>
      <c r="WFQ90" s="122"/>
      <c r="WFR90" s="122"/>
      <c r="WFS90" s="122"/>
      <c r="WFT90" s="122"/>
      <c r="WFU90" s="122"/>
      <c r="WFV90" s="122"/>
      <c r="WFW90" s="122"/>
      <c r="WFX90" s="122"/>
      <c r="WFY90" s="122"/>
      <c r="WFZ90" s="122"/>
      <c r="WGA90" s="122"/>
      <c r="WGB90" s="122"/>
      <c r="WGC90" s="122"/>
      <c r="WGD90" s="122"/>
      <c r="WGE90" s="122"/>
      <c r="WGF90" s="122"/>
      <c r="WGG90" s="122"/>
      <c r="WGH90" s="122"/>
      <c r="WGI90" s="122"/>
      <c r="WGJ90" s="122"/>
      <c r="WGK90" s="122"/>
      <c r="WGL90" s="122"/>
      <c r="WGM90" s="122"/>
      <c r="WGN90" s="122"/>
      <c r="WGO90" s="122"/>
      <c r="WGP90" s="122"/>
      <c r="WGQ90" s="122"/>
      <c r="WGR90" s="122"/>
      <c r="WGS90" s="122"/>
      <c r="WGT90" s="122"/>
      <c r="WGU90" s="122"/>
      <c r="WGV90" s="122"/>
      <c r="WGW90" s="122"/>
      <c r="WGX90" s="122"/>
      <c r="WGY90" s="122"/>
      <c r="WGZ90" s="122"/>
      <c r="WHA90" s="122"/>
      <c r="WHB90" s="122"/>
      <c r="WHC90" s="122"/>
      <c r="WHD90" s="122"/>
      <c r="WHE90" s="122"/>
      <c r="WHF90" s="122"/>
      <c r="WHG90" s="122"/>
      <c r="WHH90" s="122"/>
      <c r="WHI90" s="122"/>
      <c r="WHJ90" s="122"/>
      <c r="WHK90" s="122"/>
      <c r="WHL90" s="122"/>
      <c r="WHM90" s="122"/>
      <c r="WHN90" s="122"/>
      <c r="WHO90" s="122"/>
      <c r="WHP90" s="122"/>
      <c r="WHQ90" s="122"/>
      <c r="WHR90" s="122"/>
      <c r="WHS90" s="122"/>
      <c r="WHT90" s="122"/>
      <c r="WHU90" s="122"/>
      <c r="WHV90" s="122"/>
      <c r="WHW90" s="122"/>
      <c r="WHX90" s="122"/>
      <c r="WHY90" s="122"/>
      <c r="WHZ90" s="122"/>
      <c r="WIA90" s="122"/>
      <c r="WIB90" s="122"/>
      <c r="WIC90" s="122"/>
      <c r="WID90" s="122"/>
      <c r="WIE90" s="122"/>
      <c r="WIF90" s="122"/>
      <c r="WIG90" s="122"/>
      <c r="WIH90" s="122"/>
      <c r="WII90" s="122"/>
      <c r="WIJ90" s="122"/>
      <c r="WIK90" s="122"/>
      <c r="WIL90" s="122"/>
      <c r="WIM90" s="122"/>
      <c r="WIN90" s="122"/>
      <c r="WIO90" s="122"/>
      <c r="WIP90" s="122"/>
      <c r="WIQ90" s="122"/>
      <c r="WIR90" s="122"/>
      <c r="WIS90" s="122"/>
      <c r="WIT90" s="122"/>
      <c r="WIU90" s="122"/>
      <c r="WIV90" s="122"/>
      <c r="WIW90" s="122"/>
      <c r="WIX90" s="122"/>
      <c r="WIY90" s="122"/>
      <c r="WIZ90" s="122"/>
      <c r="WJA90" s="122"/>
      <c r="WJB90" s="122"/>
      <c r="WJC90" s="122"/>
      <c r="WJD90" s="122"/>
      <c r="WJE90" s="122"/>
      <c r="WJF90" s="122"/>
      <c r="WJG90" s="122"/>
      <c r="WJH90" s="122"/>
      <c r="WJI90" s="122"/>
      <c r="WJJ90" s="122"/>
      <c r="WJK90" s="122"/>
      <c r="WJL90" s="122"/>
      <c r="WJM90" s="122"/>
      <c r="WJN90" s="122"/>
      <c r="WJO90" s="122"/>
      <c r="WJP90" s="122"/>
      <c r="WJQ90" s="122"/>
      <c r="WJR90" s="122"/>
      <c r="WJS90" s="122"/>
      <c r="WJT90" s="122"/>
      <c r="WJU90" s="122"/>
      <c r="WJV90" s="122"/>
      <c r="WJW90" s="122"/>
      <c r="WJX90" s="122"/>
      <c r="WJY90" s="122"/>
      <c r="WJZ90" s="122"/>
      <c r="WKA90" s="122"/>
      <c r="WKB90" s="122"/>
      <c r="WKC90" s="122"/>
      <c r="WKD90" s="122"/>
      <c r="WKE90" s="122"/>
      <c r="WKF90" s="122"/>
      <c r="WKG90" s="122"/>
      <c r="WKH90" s="122"/>
      <c r="WKI90" s="122"/>
      <c r="WKJ90" s="122"/>
      <c r="WKK90" s="122"/>
      <c r="WKL90" s="122"/>
      <c r="WKM90" s="122"/>
      <c r="WKN90" s="122"/>
      <c r="WKO90" s="122"/>
      <c r="WKP90" s="122"/>
      <c r="WKQ90" s="122"/>
      <c r="WKR90" s="122"/>
      <c r="WKS90" s="122"/>
      <c r="WKT90" s="122"/>
      <c r="WKU90" s="122"/>
      <c r="WKV90" s="122"/>
      <c r="WKW90" s="122"/>
      <c r="WKX90" s="122"/>
      <c r="WKY90" s="122"/>
      <c r="WKZ90" s="122"/>
      <c r="WLA90" s="122"/>
      <c r="WLB90" s="122"/>
      <c r="WLC90" s="122"/>
      <c r="WLD90" s="122"/>
      <c r="WLE90" s="122"/>
      <c r="WLF90" s="122"/>
      <c r="WLG90" s="122"/>
      <c r="WLH90" s="122"/>
      <c r="WLI90" s="122"/>
      <c r="WLJ90" s="122"/>
      <c r="WLK90" s="122"/>
      <c r="WLL90" s="122"/>
      <c r="WLM90" s="122"/>
      <c r="WLN90" s="122"/>
      <c r="WLO90" s="122"/>
      <c r="WLP90" s="122"/>
      <c r="WLQ90" s="122"/>
      <c r="WLR90" s="122"/>
      <c r="WLS90" s="122"/>
      <c r="WLT90" s="122"/>
      <c r="WLU90" s="122"/>
      <c r="WLV90" s="122"/>
      <c r="WLW90" s="122"/>
      <c r="WLX90" s="122"/>
      <c r="WLY90" s="122"/>
      <c r="WLZ90" s="122"/>
      <c r="WMA90" s="122"/>
      <c r="WMB90" s="122"/>
      <c r="WMC90" s="122"/>
      <c r="WMD90" s="122"/>
      <c r="WME90" s="122"/>
      <c r="WMF90" s="122"/>
      <c r="WMG90" s="122"/>
      <c r="WMH90" s="122"/>
      <c r="WMI90" s="122"/>
      <c r="WMJ90" s="122"/>
      <c r="WMK90" s="122"/>
      <c r="WML90" s="122"/>
      <c r="WMM90" s="122"/>
      <c r="WMN90" s="122"/>
      <c r="WMO90" s="122"/>
      <c r="WMP90" s="122"/>
      <c r="WMQ90" s="122"/>
      <c r="WMR90" s="122"/>
      <c r="WMS90" s="122"/>
      <c r="WMT90" s="122"/>
      <c r="WMU90" s="122"/>
      <c r="WMV90" s="122"/>
      <c r="WMW90" s="122"/>
      <c r="WMX90" s="122"/>
      <c r="WMY90" s="122"/>
      <c r="WMZ90" s="122"/>
      <c r="WNA90" s="122"/>
      <c r="WNB90" s="122"/>
      <c r="WNC90" s="122"/>
      <c r="WND90" s="122"/>
      <c r="WNE90" s="122"/>
      <c r="WNF90" s="122"/>
      <c r="WNG90" s="122"/>
      <c r="WNH90" s="122"/>
      <c r="WNI90" s="122"/>
      <c r="WNJ90" s="122"/>
      <c r="WNK90" s="122"/>
      <c r="WNL90" s="122"/>
      <c r="WNM90" s="122"/>
      <c r="WNN90" s="122"/>
      <c r="WNO90" s="122"/>
      <c r="WNP90" s="122"/>
      <c r="WNQ90" s="122"/>
      <c r="WNR90" s="122"/>
      <c r="WNS90" s="122"/>
      <c r="WNT90" s="122"/>
      <c r="WNU90" s="122"/>
      <c r="WNV90" s="122"/>
      <c r="WNW90" s="122"/>
      <c r="WNX90" s="122"/>
      <c r="WNY90" s="122"/>
      <c r="WNZ90" s="122"/>
      <c r="WOA90" s="122"/>
      <c r="WOB90" s="122"/>
      <c r="WOC90" s="122"/>
      <c r="WOD90" s="122"/>
      <c r="WOE90" s="122"/>
      <c r="WOF90" s="122"/>
      <c r="WOG90" s="122"/>
      <c r="WOH90" s="122"/>
      <c r="WOI90" s="122"/>
      <c r="WOJ90" s="122"/>
      <c r="WOK90" s="122"/>
      <c r="WOL90" s="122"/>
      <c r="WOM90" s="122"/>
      <c r="WON90" s="122"/>
      <c r="WOO90" s="122"/>
      <c r="WOP90" s="122"/>
      <c r="WOQ90" s="122"/>
      <c r="WOR90" s="122"/>
      <c r="WOS90" s="122"/>
      <c r="WOT90" s="122"/>
      <c r="WOU90" s="122"/>
      <c r="WOV90" s="122"/>
      <c r="WOW90" s="122"/>
      <c r="WOX90" s="122"/>
      <c r="WOY90" s="122"/>
      <c r="WOZ90" s="122"/>
      <c r="WPA90" s="122"/>
      <c r="WPB90" s="122"/>
      <c r="WPC90" s="122"/>
      <c r="WPD90" s="122"/>
      <c r="WPE90" s="122"/>
      <c r="WPF90" s="122"/>
      <c r="WPG90" s="122"/>
      <c r="WPH90" s="122"/>
      <c r="WPI90" s="122"/>
      <c r="WPJ90" s="122"/>
      <c r="WPK90" s="122"/>
      <c r="WPL90" s="122"/>
      <c r="WPM90" s="122"/>
      <c r="WPN90" s="122"/>
      <c r="WPO90" s="122"/>
      <c r="WPP90" s="122"/>
      <c r="WPQ90" s="122"/>
      <c r="WPR90" s="122"/>
      <c r="WPS90" s="122"/>
      <c r="WPT90" s="122"/>
      <c r="WPU90" s="122"/>
      <c r="WPV90" s="122"/>
      <c r="WPW90" s="122"/>
      <c r="WPX90" s="122"/>
      <c r="WPY90" s="122"/>
      <c r="WPZ90" s="122"/>
      <c r="WQA90" s="122"/>
      <c r="WQB90" s="122"/>
      <c r="WQC90" s="122"/>
      <c r="WQD90" s="122"/>
      <c r="WQE90" s="122"/>
      <c r="WQF90" s="122"/>
      <c r="WQG90" s="122"/>
      <c r="WQH90" s="122"/>
      <c r="WQI90" s="122"/>
      <c r="WQJ90" s="122"/>
      <c r="WQK90" s="122"/>
      <c r="WQL90" s="122"/>
      <c r="WQM90" s="122"/>
      <c r="WQN90" s="122"/>
      <c r="WQO90" s="122"/>
      <c r="WQP90" s="122"/>
      <c r="WQQ90" s="122"/>
      <c r="WQR90" s="122"/>
      <c r="WQS90" s="122"/>
      <c r="WQT90" s="122"/>
      <c r="WQU90" s="122"/>
      <c r="WQV90" s="122"/>
      <c r="WQW90" s="122"/>
      <c r="WQX90" s="122"/>
      <c r="WQY90" s="122"/>
      <c r="WQZ90" s="122"/>
      <c r="WRA90" s="122"/>
      <c r="WRB90" s="122"/>
      <c r="WRC90" s="122"/>
      <c r="WRD90" s="122"/>
      <c r="WRE90" s="122"/>
      <c r="WRF90" s="122"/>
      <c r="WRG90" s="122"/>
      <c r="WRH90" s="122"/>
      <c r="WRI90" s="122"/>
      <c r="WRJ90" s="122"/>
      <c r="WRK90" s="122"/>
      <c r="WRL90" s="122"/>
      <c r="WRM90" s="122"/>
      <c r="WRN90" s="122"/>
      <c r="WRO90" s="122"/>
      <c r="WRP90" s="122"/>
      <c r="WRQ90" s="122"/>
      <c r="WRR90" s="122"/>
      <c r="WRS90" s="122"/>
      <c r="WRT90" s="122"/>
      <c r="WRU90" s="122"/>
      <c r="WRV90" s="122"/>
      <c r="WRW90" s="122"/>
      <c r="WRX90" s="122"/>
      <c r="WRY90" s="122"/>
      <c r="WRZ90" s="122"/>
      <c r="WSA90" s="122"/>
      <c r="WSB90" s="122"/>
      <c r="WSC90" s="122"/>
      <c r="WSD90" s="122"/>
      <c r="WSE90" s="122"/>
      <c r="WSF90" s="122"/>
      <c r="WSG90" s="122"/>
      <c r="WSH90" s="122"/>
      <c r="WSI90" s="122"/>
      <c r="WSJ90" s="122"/>
      <c r="WSK90" s="122"/>
      <c r="WSL90" s="122"/>
      <c r="WSM90" s="122"/>
      <c r="WSN90" s="122"/>
      <c r="WSO90" s="122"/>
      <c r="WSP90" s="122"/>
      <c r="WSQ90" s="122"/>
      <c r="WSR90" s="122"/>
      <c r="WSS90" s="122"/>
      <c r="WST90" s="122"/>
      <c r="WSU90" s="122"/>
      <c r="WSV90" s="122"/>
      <c r="WSW90" s="122"/>
      <c r="WSX90" s="122"/>
      <c r="WSY90" s="122"/>
      <c r="WSZ90" s="122"/>
      <c r="WTA90" s="122"/>
      <c r="WTB90" s="122"/>
      <c r="WTC90" s="122"/>
      <c r="WTD90" s="122"/>
      <c r="WTE90" s="122"/>
      <c r="WTF90" s="122"/>
      <c r="WTG90" s="122"/>
      <c r="WTH90" s="122"/>
      <c r="WTI90" s="122"/>
      <c r="WTJ90" s="122"/>
      <c r="WTK90" s="122"/>
      <c r="WTL90" s="122"/>
      <c r="WTM90" s="122"/>
      <c r="WTN90" s="122"/>
      <c r="WTO90" s="122"/>
      <c r="WTP90" s="122"/>
      <c r="WTQ90" s="122"/>
      <c r="WTR90" s="122"/>
      <c r="WTS90" s="122"/>
      <c r="WTT90" s="122"/>
      <c r="WTU90" s="122"/>
      <c r="WTV90" s="122"/>
      <c r="WTW90" s="122"/>
      <c r="WTX90" s="122"/>
      <c r="WTY90" s="122"/>
      <c r="WTZ90" s="122"/>
      <c r="WUA90" s="122"/>
      <c r="WUB90" s="122"/>
      <c r="WUC90" s="122"/>
      <c r="WUD90" s="122"/>
      <c r="WUE90" s="122"/>
      <c r="WUF90" s="122"/>
      <c r="WUG90" s="122"/>
      <c r="WUH90" s="122"/>
      <c r="WUI90" s="122"/>
      <c r="WUJ90" s="122"/>
      <c r="WUK90" s="122"/>
      <c r="WUL90" s="122"/>
      <c r="WUM90" s="122"/>
      <c r="WUN90" s="122"/>
      <c r="WUO90" s="122"/>
      <c r="WUP90" s="122"/>
      <c r="WUQ90" s="122"/>
      <c r="WUR90" s="122"/>
      <c r="WUS90" s="122"/>
      <c r="WUT90" s="122"/>
      <c r="WUU90" s="122"/>
      <c r="WUV90" s="122"/>
      <c r="WUW90" s="122"/>
      <c r="WUX90" s="122"/>
      <c r="WUY90" s="122"/>
      <c r="WUZ90" s="122"/>
      <c r="WVA90" s="122"/>
      <c r="WVB90" s="122"/>
      <c r="WVC90" s="122"/>
      <c r="WVD90" s="122"/>
      <c r="WVE90" s="122"/>
      <c r="WVF90" s="122"/>
      <c r="WVG90" s="122"/>
      <c r="WVH90" s="122"/>
      <c r="WVI90" s="122"/>
      <c r="WVJ90" s="122"/>
      <c r="WVK90" s="122"/>
      <c r="WVL90" s="122"/>
      <c r="WVM90" s="122"/>
      <c r="WVN90" s="122"/>
      <c r="WVO90" s="122"/>
      <c r="WVP90" s="122"/>
      <c r="WVQ90" s="122"/>
      <c r="WVR90" s="122"/>
      <c r="WVS90" s="122"/>
      <c r="WVT90" s="122"/>
      <c r="WVU90" s="122"/>
      <c r="WVV90" s="122"/>
      <c r="WVW90" s="122"/>
      <c r="WVX90" s="122"/>
      <c r="WVY90" s="122"/>
      <c r="WVZ90" s="122"/>
      <c r="WWA90" s="122"/>
      <c r="WWB90" s="122"/>
      <c r="WWC90" s="122"/>
      <c r="WWD90" s="122"/>
      <c r="WWE90" s="122"/>
      <c r="WWF90" s="122"/>
      <c r="WWG90" s="122"/>
      <c r="WWH90" s="122"/>
      <c r="WWI90" s="122"/>
      <c r="WWJ90" s="122"/>
      <c r="WWK90" s="122"/>
      <c r="WWL90" s="122"/>
      <c r="WWM90" s="122"/>
      <c r="WWN90" s="122"/>
      <c r="WWO90" s="122"/>
      <c r="WWP90" s="122"/>
      <c r="WWQ90" s="122"/>
      <c r="WWR90" s="122"/>
      <c r="WWS90" s="122"/>
      <c r="WWT90" s="122"/>
      <c r="WWU90" s="122"/>
      <c r="WWV90" s="122"/>
      <c r="WWW90" s="122"/>
      <c r="WWX90" s="122"/>
      <c r="WWY90" s="122"/>
      <c r="WWZ90" s="122"/>
      <c r="WXA90" s="122"/>
      <c r="WXB90" s="122"/>
      <c r="WXC90" s="122"/>
      <c r="WXD90" s="122"/>
      <c r="WXE90" s="122"/>
      <c r="WXF90" s="122"/>
      <c r="WXG90" s="122"/>
      <c r="WXH90" s="122"/>
      <c r="WXI90" s="122"/>
      <c r="WXJ90" s="122"/>
      <c r="WXK90" s="122"/>
      <c r="WXL90" s="122"/>
      <c r="WXM90" s="122"/>
      <c r="WXN90" s="122"/>
      <c r="WXO90" s="122"/>
      <c r="WXP90" s="122"/>
      <c r="WXQ90" s="122"/>
      <c r="WXR90" s="122"/>
      <c r="WXS90" s="122"/>
      <c r="WXT90" s="122"/>
      <c r="WXU90" s="122"/>
      <c r="WXV90" s="122"/>
      <c r="WXW90" s="122"/>
      <c r="WXX90" s="122"/>
      <c r="WXY90" s="122"/>
      <c r="WXZ90" s="122"/>
      <c r="WYA90" s="122"/>
      <c r="WYB90" s="122"/>
      <c r="WYC90" s="122"/>
      <c r="WYD90" s="122"/>
      <c r="WYE90" s="122"/>
      <c r="WYF90" s="122"/>
      <c r="WYG90" s="122"/>
      <c r="WYH90" s="122"/>
      <c r="WYI90" s="122"/>
      <c r="WYJ90" s="122"/>
      <c r="WYK90" s="122"/>
      <c r="WYL90" s="122"/>
      <c r="WYM90" s="122"/>
      <c r="WYN90" s="122"/>
      <c r="WYO90" s="122"/>
      <c r="WYP90" s="122"/>
      <c r="WYQ90" s="122"/>
      <c r="WYR90" s="122"/>
      <c r="WYS90" s="122"/>
      <c r="WYT90" s="122"/>
      <c r="WYU90" s="122"/>
      <c r="WYV90" s="122"/>
      <c r="WYW90" s="122"/>
      <c r="WYX90" s="122"/>
      <c r="WYY90" s="122"/>
      <c r="WYZ90" s="122"/>
      <c r="WZA90" s="122"/>
      <c r="WZB90" s="122"/>
      <c r="WZC90" s="122"/>
      <c r="WZD90" s="122"/>
      <c r="WZE90" s="122"/>
      <c r="WZF90" s="122"/>
      <c r="WZG90" s="122"/>
      <c r="WZH90" s="122"/>
      <c r="WZI90" s="122"/>
      <c r="WZJ90" s="122"/>
      <c r="WZK90" s="122"/>
      <c r="WZL90" s="122"/>
      <c r="WZM90" s="122"/>
      <c r="WZN90" s="122"/>
      <c r="WZO90" s="122"/>
      <c r="WZP90" s="122"/>
      <c r="WZQ90" s="122"/>
      <c r="WZR90" s="122"/>
      <c r="WZS90" s="122"/>
      <c r="WZT90" s="122"/>
      <c r="WZU90" s="122"/>
      <c r="WZV90" s="122"/>
      <c r="WZW90" s="122"/>
      <c r="WZX90" s="122"/>
      <c r="WZY90" s="122"/>
      <c r="WZZ90" s="122"/>
      <c r="XAA90" s="122"/>
      <c r="XAB90" s="122"/>
      <c r="XAC90" s="122"/>
      <c r="XAD90" s="122"/>
      <c r="XAE90" s="122"/>
      <c r="XAF90" s="122"/>
      <c r="XAG90" s="122"/>
      <c r="XAH90" s="122"/>
      <c r="XAI90" s="122"/>
      <c r="XAJ90" s="122"/>
      <c r="XAK90" s="122"/>
      <c r="XAL90" s="122"/>
      <c r="XAM90" s="122"/>
      <c r="XAN90" s="122"/>
      <c r="XAO90" s="122"/>
      <c r="XAP90" s="122"/>
      <c r="XAQ90" s="122"/>
      <c r="XAR90" s="122"/>
      <c r="XAS90" s="122"/>
      <c r="XAT90" s="122"/>
      <c r="XAU90" s="122"/>
      <c r="XAV90" s="122"/>
      <c r="XAW90" s="122"/>
      <c r="XAX90" s="122"/>
      <c r="XAY90" s="122"/>
      <c r="XAZ90" s="122"/>
      <c r="XBA90" s="122"/>
      <c r="XBB90" s="122"/>
      <c r="XBC90" s="122"/>
      <c r="XBD90" s="122"/>
      <c r="XBE90" s="122"/>
      <c r="XBF90" s="122"/>
      <c r="XBG90" s="122"/>
      <c r="XBH90" s="122"/>
      <c r="XBI90" s="122"/>
      <c r="XBJ90" s="122"/>
      <c r="XBK90" s="122"/>
      <c r="XBL90" s="122"/>
      <c r="XBM90" s="122"/>
      <c r="XBN90" s="122"/>
      <c r="XBO90" s="122"/>
      <c r="XBP90" s="122"/>
      <c r="XBQ90" s="122"/>
      <c r="XBR90" s="122"/>
      <c r="XBS90" s="122"/>
      <c r="XBT90" s="122"/>
      <c r="XBU90" s="122"/>
      <c r="XBV90" s="122"/>
      <c r="XBW90" s="122"/>
      <c r="XBX90" s="122"/>
      <c r="XBY90" s="122"/>
      <c r="XBZ90" s="122"/>
      <c r="XCA90" s="122"/>
      <c r="XCB90" s="122"/>
      <c r="XCC90" s="122"/>
      <c r="XCD90" s="122"/>
      <c r="XCE90" s="122"/>
      <c r="XCF90" s="122"/>
      <c r="XCG90" s="122"/>
      <c r="XCH90" s="122"/>
      <c r="XCI90" s="122"/>
      <c r="XCJ90" s="122"/>
      <c r="XCK90" s="122"/>
      <c r="XCL90" s="122"/>
      <c r="XCM90" s="122"/>
      <c r="XCN90" s="122"/>
      <c r="XCO90" s="122"/>
      <c r="XCP90" s="122"/>
      <c r="XCQ90" s="122"/>
      <c r="XCR90" s="122"/>
      <c r="XCS90" s="122"/>
      <c r="XCT90" s="122"/>
      <c r="XCU90" s="122"/>
      <c r="XCV90" s="122"/>
      <c r="XCW90" s="122"/>
      <c r="XCX90" s="122"/>
      <c r="XCY90" s="122"/>
      <c r="XCZ90" s="122"/>
      <c r="XDA90" s="122"/>
      <c r="XDB90" s="122"/>
      <c r="XDC90" s="122"/>
      <c r="XDD90" s="122"/>
      <c r="XDE90" s="122"/>
      <c r="XDF90" s="122"/>
      <c r="XDG90" s="122"/>
      <c r="XDH90" s="122"/>
      <c r="XDI90" s="122"/>
      <c r="XDJ90" s="122"/>
      <c r="XDK90" s="122"/>
      <c r="XDL90" s="122"/>
      <c r="XDM90" s="122"/>
      <c r="XDN90" s="122"/>
      <c r="XDO90" s="122"/>
      <c r="XDP90" s="122"/>
      <c r="XDQ90" s="122"/>
      <c r="XDR90" s="122"/>
      <c r="XDS90" s="122"/>
      <c r="XDT90" s="122"/>
      <c r="XDU90" s="122"/>
      <c r="XDV90" s="122"/>
      <c r="XDW90" s="122"/>
      <c r="XDX90" s="122"/>
      <c r="XDY90" s="122"/>
      <c r="XDZ90" s="122"/>
      <c r="XEA90" s="122"/>
      <c r="XEB90" s="122"/>
      <c r="XEC90" s="122"/>
      <c r="XED90" s="122"/>
      <c r="XEE90" s="122"/>
      <c r="XEF90" s="122"/>
      <c r="XEG90" s="122"/>
      <c r="XEH90" s="122"/>
      <c r="XEI90" s="122"/>
      <c r="XEJ90" s="122"/>
      <c r="XEK90" s="122"/>
      <c r="XEL90" s="122"/>
      <c r="XEM90" s="122"/>
      <c r="XEN90" s="122"/>
      <c r="XEO90" s="122"/>
      <c r="XEP90" s="122"/>
      <c r="XEQ90" s="122"/>
      <c r="XER90" s="122"/>
      <c r="XES90" s="122"/>
      <c r="XET90" s="122"/>
      <c r="XEU90" s="122"/>
      <c r="XEV90" s="122"/>
      <c r="XEW90" s="122"/>
      <c r="XEX90" s="122"/>
      <c r="XEY90" s="122"/>
      <c r="XEZ90" s="122"/>
      <c r="XFA90" s="122"/>
      <c r="XFB90" s="122"/>
    </row>
    <row r="93" spans="1:16382" ht="14.25" x14ac:dyDescent="0.2">
      <c r="A93" s="83"/>
      <c r="B93" s="83"/>
      <c r="C93" s="84"/>
      <c r="D93" s="85"/>
      <c r="E93" s="85"/>
      <c r="F93" s="85"/>
      <c r="G93" s="85"/>
      <c r="H93" s="85"/>
      <c r="I93" s="85"/>
      <c r="J93" s="85"/>
      <c r="K93" s="85"/>
      <c r="L93" s="85"/>
      <c r="M93" s="143"/>
    </row>
    <row r="94" spans="1:16382" ht="14.25" x14ac:dyDescent="0.2">
      <c r="A94" s="83"/>
      <c r="B94" s="83"/>
      <c r="C94" s="84"/>
      <c r="D94" s="85"/>
      <c r="E94" s="85"/>
      <c r="F94" s="85"/>
      <c r="G94" s="85"/>
      <c r="H94" s="85"/>
      <c r="I94" s="85"/>
      <c r="J94" s="85"/>
      <c r="K94" s="85"/>
      <c r="L94" s="85"/>
      <c r="M94" s="143"/>
    </row>
    <row r="95" spans="1:16382" ht="14.25" x14ac:dyDescent="0.2">
      <c r="A95" s="83"/>
      <c r="B95" s="83"/>
      <c r="C95" s="84"/>
      <c r="D95" s="85"/>
      <c r="E95" s="85"/>
      <c r="F95" s="85"/>
      <c r="G95" s="85"/>
      <c r="H95" s="85"/>
      <c r="I95" s="85"/>
      <c r="J95" s="85"/>
      <c r="K95" s="85"/>
      <c r="L95" s="85"/>
      <c r="M95" s="143"/>
    </row>
    <row r="96" spans="1:16382" ht="14.25" x14ac:dyDescent="0.2">
      <c r="A96" s="83"/>
      <c r="B96" s="83"/>
      <c r="C96" s="84"/>
      <c r="D96" s="85"/>
      <c r="E96" s="85"/>
      <c r="F96" s="85"/>
      <c r="G96" s="85"/>
      <c r="H96" s="85"/>
      <c r="I96" s="85"/>
      <c r="J96" s="85"/>
      <c r="K96" s="85"/>
      <c r="L96" s="85"/>
      <c r="M96" s="143"/>
    </row>
    <row r="97" spans="1:13" ht="14.25" x14ac:dyDescent="0.2">
      <c r="A97" s="83"/>
      <c r="B97" s="83"/>
      <c r="C97" s="84"/>
      <c r="D97" s="85"/>
      <c r="E97" s="85"/>
      <c r="F97" s="85"/>
      <c r="G97" s="85"/>
      <c r="H97" s="85"/>
      <c r="I97" s="85"/>
      <c r="J97" s="85"/>
      <c r="K97" s="85"/>
      <c r="L97" s="85"/>
      <c r="M97" s="143"/>
    </row>
    <row r="98" spans="1:13" ht="14.25" x14ac:dyDescent="0.2">
      <c r="A98" s="83"/>
      <c r="B98" s="83"/>
      <c r="C98" s="84"/>
      <c r="D98" s="85"/>
      <c r="E98" s="85"/>
      <c r="F98" s="85"/>
      <c r="G98" s="85"/>
      <c r="H98" s="85"/>
      <c r="I98" s="85"/>
      <c r="J98" s="85"/>
      <c r="K98" s="85"/>
      <c r="L98" s="85"/>
      <c r="M98" s="143"/>
    </row>
    <row r="99" spans="1:13" ht="14.25" x14ac:dyDescent="0.2">
      <c r="A99" s="83"/>
      <c r="B99" s="83"/>
      <c r="C99" s="84"/>
      <c r="D99" s="85"/>
      <c r="E99" s="85"/>
      <c r="F99" s="85"/>
      <c r="G99" s="85"/>
      <c r="H99" s="85"/>
      <c r="I99" s="85"/>
      <c r="J99" s="85"/>
      <c r="K99" s="85"/>
      <c r="L99" s="85"/>
      <c r="M99" s="143"/>
    </row>
    <row r="100" spans="1:13" ht="14.25" x14ac:dyDescent="0.2">
      <c r="A100" s="83"/>
      <c r="B100" s="83"/>
      <c r="C100" s="84"/>
      <c r="D100" s="85"/>
      <c r="E100" s="85"/>
      <c r="F100" s="85"/>
      <c r="G100" s="85"/>
      <c r="H100" s="85"/>
      <c r="I100" s="85"/>
      <c r="J100" s="85"/>
      <c r="K100" s="85"/>
      <c r="L100" s="85"/>
      <c r="M100" s="143"/>
    </row>
    <row r="101" spans="1:13" ht="14.25" x14ac:dyDescent="0.2">
      <c r="A101" s="83"/>
      <c r="B101" s="83"/>
      <c r="C101" s="84"/>
      <c r="D101" s="85"/>
      <c r="E101" s="85"/>
      <c r="F101" s="85"/>
      <c r="G101" s="85"/>
      <c r="H101" s="85"/>
      <c r="I101" s="85"/>
      <c r="J101" s="85"/>
      <c r="K101" s="85"/>
      <c r="L101" s="85"/>
      <c r="M101" s="143"/>
    </row>
    <row r="102" spans="1:13" ht="14.25" x14ac:dyDescent="0.2">
      <c r="A102" s="83"/>
      <c r="B102" s="83"/>
      <c r="C102" s="84"/>
      <c r="D102" s="85"/>
      <c r="E102" s="85"/>
      <c r="F102" s="85"/>
      <c r="G102" s="85"/>
      <c r="H102" s="85"/>
      <c r="I102" s="85"/>
      <c r="J102" s="85"/>
      <c r="K102" s="85"/>
      <c r="L102" s="85"/>
      <c r="M102" s="143"/>
    </row>
    <row r="103" spans="1:13" ht="14.25" x14ac:dyDescent="0.2">
      <c r="A103" s="83"/>
      <c r="B103" s="83"/>
      <c r="C103" s="84"/>
      <c r="D103" s="85"/>
      <c r="E103" s="85"/>
      <c r="F103" s="85"/>
      <c r="G103" s="85"/>
      <c r="H103" s="85"/>
      <c r="I103" s="85"/>
      <c r="J103" s="85"/>
      <c r="K103" s="85"/>
      <c r="L103" s="85"/>
      <c r="M103" s="143"/>
    </row>
    <row r="104" spans="1:13" ht="14.25" x14ac:dyDescent="0.2">
      <c r="A104" s="83"/>
      <c r="B104" s="83"/>
      <c r="C104" s="84"/>
      <c r="D104" s="85"/>
      <c r="E104" s="85"/>
      <c r="F104" s="85"/>
      <c r="G104" s="85"/>
      <c r="H104" s="85"/>
      <c r="I104" s="85"/>
      <c r="J104" s="85"/>
      <c r="K104" s="85"/>
      <c r="L104" s="85"/>
      <c r="M104" s="143"/>
    </row>
    <row r="105" spans="1:13" ht="14.25" x14ac:dyDescent="0.2">
      <c r="A105" s="83"/>
      <c r="B105" s="83"/>
      <c r="C105" s="84"/>
      <c r="D105" s="85"/>
      <c r="E105" s="85"/>
      <c r="F105" s="85"/>
      <c r="G105" s="85"/>
      <c r="H105" s="85"/>
      <c r="I105" s="85"/>
      <c r="J105" s="85"/>
      <c r="K105" s="85"/>
      <c r="L105" s="85"/>
      <c r="M105" s="143"/>
    </row>
    <row r="106" spans="1:13" ht="14.25" x14ac:dyDescent="0.2">
      <c r="A106" s="83"/>
      <c r="B106" s="83"/>
      <c r="C106" s="84"/>
      <c r="D106" s="85"/>
      <c r="E106" s="85"/>
      <c r="F106" s="85"/>
      <c r="G106" s="85"/>
      <c r="H106" s="85"/>
      <c r="I106" s="85"/>
      <c r="J106" s="85"/>
      <c r="K106" s="85"/>
      <c r="L106" s="85"/>
      <c r="M106" s="143"/>
    </row>
    <row r="107" spans="1:13" ht="14.25" x14ac:dyDescent="0.2">
      <c r="A107" s="83"/>
      <c r="B107" s="83"/>
      <c r="C107" s="84"/>
      <c r="D107" s="85"/>
      <c r="E107" s="85"/>
      <c r="F107" s="85"/>
      <c r="G107" s="85"/>
      <c r="H107" s="85"/>
      <c r="I107" s="85"/>
      <c r="J107" s="85"/>
      <c r="K107" s="85"/>
      <c r="L107" s="85"/>
      <c r="M107" s="143"/>
    </row>
    <row r="108" spans="1:13" ht="14.25" x14ac:dyDescent="0.2">
      <c r="A108" s="83"/>
      <c r="B108" s="83"/>
      <c r="C108" s="84"/>
      <c r="D108" s="85"/>
      <c r="E108" s="85"/>
      <c r="F108" s="85"/>
      <c r="G108" s="85"/>
      <c r="H108" s="85"/>
      <c r="I108" s="85"/>
      <c r="J108" s="85"/>
      <c r="K108" s="85"/>
      <c r="L108" s="85"/>
      <c r="M108" s="143"/>
    </row>
    <row r="109" spans="1:13" ht="14.25" x14ac:dyDescent="0.2">
      <c r="A109" s="83"/>
      <c r="B109" s="83"/>
      <c r="C109" s="84"/>
      <c r="D109" s="85"/>
      <c r="E109" s="85"/>
      <c r="F109" s="85"/>
      <c r="G109" s="85"/>
      <c r="H109" s="85"/>
      <c r="I109" s="85"/>
      <c r="J109" s="85"/>
      <c r="K109" s="85"/>
      <c r="L109" s="85"/>
      <c r="M109" s="143"/>
    </row>
    <row r="110" spans="1:13" ht="14.25" x14ac:dyDescent="0.2">
      <c r="A110" s="83"/>
      <c r="B110" s="83"/>
      <c r="C110" s="84"/>
      <c r="D110" s="85"/>
      <c r="E110" s="85"/>
      <c r="F110" s="85"/>
      <c r="G110" s="85"/>
      <c r="H110" s="85"/>
      <c r="I110" s="85"/>
      <c r="J110" s="85"/>
      <c r="K110" s="85"/>
      <c r="L110" s="85"/>
      <c r="M110" s="143"/>
    </row>
    <row r="111" spans="1:13" ht="14.25" x14ac:dyDescent="0.2">
      <c r="A111" s="83"/>
      <c r="B111" s="83"/>
      <c r="C111" s="84"/>
      <c r="D111" s="85"/>
      <c r="E111" s="85"/>
      <c r="F111" s="85"/>
      <c r="G111" s="85"/>
      <c r="H111" s="85"/>
      <c r="I111" s="85"/>
      <c r="J111" s="85"/>
      <c r="K111" s="85"/>
      <c r="L111" s="85"/>
      <c r="M111" s="143"/>
    </row>
    <row r="112" spans="1:13" ht="14.25" x14ac:dyDescent="0.2">
      <c r="A112" s="83"/>
      <c r="B112" s="83"/>
      <c r="C112" s="84"/>
      <c r="D112" s="85"/>
      <c r="E112" s="85"/>
      <c r="F112" s="85"/>
      <c r="G112" s="85"/>
      <c r="H112" s="85"/>
      <c r="I112" s="85"/>
      <c r="J112" s="85"/>
      <c r="K112" s="85"/>
      <c r="L112" s="85"/>
      <c r="M112" s="143"/>
    </row>
    <row r="113" spans="1:13" ht="14.25" x14ac:dyDescent="0.2">
      <c r="A113" s="83"/>
      <c r="B113" s="83"/>
      <c r="C113" s="84"/>
      <c r="D113" s="85"/>
      <c r="E113" s="85"/>
      <c r="F113" s="85"/>
      <c r="G113" s="85"/>
      <c r="H113" s="85"/>
      <c r="I113" s="85"/>
      <c r="J113" s="85"/>
      <c r="K113" s="85"/>
      <c r="L113" s="85"/>
      <c r="M113" s="143"/>
    </row>
    <row r="114" spans="1:13" ht="14.25" x14ac:dyDescent="0.2">
      <c r="A114" s="83"/>
      <c r="B114" s="83"/>
      <c r="C114" s="84"/>
      <c r="D114" s="85"/>
      <c r="E114" s="85"/>
      <c r="F114" s="85"/>
      <c r="G114" s="85"/>
      <c r="H114" s="85"/>
      <c r="I114" s="85"/>
      <c r="J114" s="85"/>
      <c r="K114" s="85"/>
      <c r="L114" s="85"/>
      <c r="M114" s="143"/>
    </row>
    <row r="115" spans="1:13" ht="14.25" x14ac:dyDescent="0.2">
      <c r="A115" s="83"/>
      <c r="B115" s="83"/>
      <c r="C115" s="84"/>
      <c r="D115" s="85"/>
      <c r="E115" s="85"/>
      <c r="F115" s="85"/>
      <c r="G115" s="85"/>
      <c r="H115" s="85"/>
      <c r="I115" s="85"/>
      <c r="J115" s="85"/>
      <c r="K115" s="85"/>
      <c r="L115" s="85"/>
      <c r="M115" s="143"/>
    </row>
    <row r="116" spans="1:13" ht="14.25" x14ac:dyDescent="0.2">
      <c r="A116" s="83"/>
      <c r="B116" s="83"/>
      <c r="C116" s="84"/>
      <c r="D116" s="85"/>
      <c r="E116" s="85"/>
      <c r="F116" s="85"/>
      <c r="G116" s="85"/>
      <c r="H116" s="85"/>
      <c r="I116" s="85"/>
      <c r="J116" s="85"/>
      <c r="K116" s="85"/>
      <c r="L116" s="85"/>
      <c r="M116" s="143"/>
    </row>
    <row r="117" spans="1:13" ht="14.25" x14ac:dyDescent="0.2">
      <c r="A117" s="83"/>
      <c r="B117" s="83"/>
      <c r="C117" s="84"/>
      <c r="D117" s="85"/>
      <c r="E117" s="85"/>
      <c r="F117" s="85"/>
      <c r="G117" s="85"/>
      <c r="H117" s="85"/>
      <c r="I117" s="85"/>
      <c r="J117" s="85"/>
      <c r="K117" s="85"/>
      <c r="L117" s="85"/>
      <c r="M117" s="143"/>
    </row>
    <row r="118" spans="1:13" ht="14.25" x14ac:dyDescent="0.2">
      <c r="A118" s="83"/>
      <c r="B118" s="83"/>
      <c r="C118" s="84"/>
      <c r="D118" s="85"/>
      <c r="E118" s="85"/>
      <c r="F118" s="85"/>
      <c r="G118" s="85"/>
      <c r="H118" s="85"/>
      <c r="I118" s="85"/>
      <c r="J118" s="85"/>
      <c r="K118" s="85"/>
      <c r="L118" s="85"/>
      <c r="M118" s="143"/>
    </row>
    <row r="119" spans="1:13" ht="14.25" x14ac:dyDescent="0.2">
      <c r="A119" s="83"/>
      <c r="B119" s="83"/>
      <c r="C119" s="84"/>
      <c r="D119" s="85"/>
      <c r="E119" s="85"/>
      <c r="F119" s="85"/>
      <c r="G119" s="85"/>
      <c r="H119" s="85"/>
      <c r="I119" s="85"/>
      <c r="J119" s="85"/>
      <c r="K119" s="85"/>
      <c r="L119" s="85"/>
      <c r="M119" s="143"/>
    </row>
    <row r="120" spans="1:13" ht="14.25" x14ac:dyDescent="0.2">
      <c r="A120" s="83"/>
      <c r="B120" s="83"/>
      <c r="C120" s="84"/>
      <c r="D120" s="85"/>
      <c r="E120" s="85"/>
      <c r="F120" s="85"/>
      <c r="G120" s="85"/>
      <c r="H120" s="85"/>
      <c r="I120" s="85"/>
      <c r="J120" s="85"/>
      <c r="K120" s="85"/>
      <c r="L120" s="85"/>
      <c r="M120" s="143"/>
    </row>
    <row r="121" spans="1:13" ht="14.25" x14ac:dyDescent="0.2">
      <c r="A121" s="83"/>
      <c r="B121" s="83"/>
      <c r="C121" s="84"/>
      <c r="D121" s="85"/>
      <c r="E121" s="85"/>
      <c r="F121" s="85"/>
      <c r="G121" s="85"/>
      <c r="H121" s="85"/>
      <c r="I121" s="85"/>
      <c r="J121" s="85"/>
      <c r="K121" s="85"/>
      <c r="L121" s="85"/>
      <c r="M121" s="143"/>
    </row>
    <row r="122" spans="1:13" ht="14.25" x14ac:dyDescent="0.2">
      <c r="A122" s="83"/>
      <c r="B122" s="83"/>
      <c r="C122" s="84"/>
      <c r="D122" s="85"/>
      <c r="E122" s="85"/>
      <c r="F122" s="85"/>
      <c r="G122" s="85"/>
      <c r="H122" s="85"/>
      <c r="I122" s="85"/>
      <c r="J122" s="85"/>
      <c r="K122" s="85"/>
      <c r="L122" s="85"/>
      <c r="M122" s="143"/>
    </row>
    <row r="123" spans="1:13" ht="14.25" x14ac:dyDescent="0.2">
      <c r="A123" s="83"/>
      <c r="B123" s="83"/>
      <c r="C123" s="84"/>
      <c r="D123" s="85"/>
      <c r="E123" s="85"/>
      <c r="F123" s="85"/>
      <c r="G123" s="85"/>
      <c r="H123" s="85"/>
      <c r="I123" s="85"/>
      <c r="J123" s="85"/>
      <c r="K123" s="85"/>
      <c r="L123" s="85"/>
      <c r="M123" s="143"/>
    </row>
    <row r="124" spans="1:13" x14ac:dyDescent="0.2">
      <c r="A124" s="72"/>
      <c r="B124" s="72"/>
      <c r="C124" s="72"/>
      <c r="D124" s="85"/>
      <c r="E124" s="85"/>
      <c r="F124" s="85"/>
      <c r="G124" s="85"/>
      <c r="H124" s="85"/>
      <c r="I124" s="85"/>
      <c r="J124" s="85"/>
      <c r="K124" s="85"/>
      <c r="L124" s="85"/>
      <c r="M124" s="143"/>
    </row>
    <row r="125" spans="1:13" x14ac:dyDescent="0.2">
      <c r="A125" s="72"/>
      <c r="B125" s="72"/>
      <c r="C125" s="72"/>
      <c r="D125" s="85"/>
      <c r="E125" s="85"/>
      <c r="F125" s="85"/>
      <c r="G125" s="85"/>
      <c r="H125" s="85"/>
      <c r="I125" s="85"/>
      <c r="J125" s="85"/>
      <c r="K125" s="85"/>
      <c r="L125" s="85"/>
      <c r="M125" s="143"/>
    </row>
    <row r="126" spans="1:13" x14ac:dyDescent="0.2">
      <c r="A126" s="72"/>
      <c r="B126" s="72"/>
      <c r="C126" s="72"/>
      <c r="D126" s="85"/>
      <c r="E126" s="85"/>
      <c r="F126" s="85"/>
      <c r="G126" s="85"/>
      <c r="H126" s="85"/>
      <c r="I126" s="85"/>
      <c r="J126" s="85"/>
      <c r="K126" s="85"/>
      <c r="L126" s="85"/>
      <c r="M126" s="143"/>
    </row>
  </sheetData>
  <mergeCells count="10">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3" orientation="portrait" r:id="rId1"/>
  <headerFooter alignWithMargins="0"/>
  <ignoredErrors>
    <ignoredError sqref="C88:L88" formulaRange="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fitToPage="1"/>
  </sheetPr>
  <dimension ref="A2:Q126"/>
  <sheetViews>
    <sheetView showGridLines="0" zoomScaleNormal="100" workbookViewId="0"/>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1" width="13.28515625" style="75" bestFit="1" customWidth="1"/>
    <col min="12" max="12" width="12.140625" style="75" bestFit="1" customWidth="1"/>
    <col min="13" max="13" width="10.140625" style="140" customWidth="1"/>
    <col min="14" max="14" width="13.140625" style="140" bestFit="1" customWidth="1"/>
    <col min="15" max="16384" width="11.42578125" style="75"/>
  </cols>
  <sheetData>
    <row r="2" spans="1:17" ht="15" x14ac:dyDescent="0.2">
      <c r="A2" s="393" t="s">
        <v>429</v>
      </c>
      <c r="B2" s="393"/>
      <c r="C2" s="393"/>
      <c r="D2" s="393"/>
      <c r="E2" s="393"/>
      <c r="F2" s="393"/>
      <c r="G2" s="393"/>
      <c r="H2" s="393"/>
      <c r="I2" s="393"/>
      <c r="J2" s="393"/>
      <c r="K2" s="393"/>
      <c r="L2" s="393"/>
      <c r="M2" s="139"/>
    </row>
    <row r="3" spans="1:17" ht="15" x14ac:dyDescent="0.2">
      <c r="A3" s="295"/>
      <c r="B3" s="295"/>
      <c r="C3" s="295"/>
      <c r="D3" s="295"/>
      <c r="E3" s="295"/>
      <c r="F3" s="295"/>
      <c r="G3" s="295"/>
      <c r="H3" s="295"/>
      <c r="I3" s="86"/>
      <c r="J3" s="86"/>
      <c r="K3" s="86"/>
      <c r="L3" s="86"/>
      <c r="M3" s="139"/>
    </row>
    <row r="4" spans="1:17" ht="33" customHeight="1" x14ac:dyDescent="0.2">
      <c r="A4" s="394" t="s">
        <v>233</v>
      </c>
      <c r="B4" s="402" t="s">
        <v>0</v>
      </c>
      <c r="C4" s="405" t="s">
        <v>361</v>
      </c>
      <c r="D4" s="405"/>
      <c r="E4" s="405" t="s">
        <v>358</v>
      </c>
      <c r="F4" s="405"/>
      <c r="G4" s="405" t="s">
        <v>359</v>
      </c>
      <c r="H4" s="405"/>
      <c r="I4" s="405" t="s">
        <v>360</v>
      </c>
      <c r="J4" s="405"/>
      <c r="K4" s="400" t="s">
        <v>475</v>
      </c>
      <c r="L4" s="401"/>
      <c r="M4" s="88"/>
    </row>
    <row r="5" spans="1:17" ht="15" customHeight="1" x14ac:dyDescent="0.2">
      <c r="A5" s="395"/>
      <c r="B5" s="403"/>
      <c r="C5" s="276" t="s">
        <v>54</v>
      </c>
      <c r="D5" s="277" t="s">
        <v>55</v>
      </c>
      <c r="E5" s="276" t="s">
        <v>54</v>
      </c>
      <c r="F5" s="277" t="s">
        <v>55</v>
      </c>
      <c r="G5" s="276" t="s">
        <v>54</v>
      </c>
      <c r="H5" s="277" t="s">
        <v>55</v>
      </c>
      <c r="I5" s="276" t="s">
        <v>54</v>
      </c>
      <c r="J5" s="277" t="s">
        <v>55</v>
      </c>
      <c r="K5" s="406" t="s">
        <v>54</v>
      </c>
      <c r="L5" s="408" t="s">
        <v>55</v>
      </c>
      <c r="M5" s="88"/>
      <c r="Q5" s="80"/>
    </row>
    <row r="6" spans="1:17" ht="15" customHeight="1" x14ac:dyDescent="0.2">
      <c r="A6" s="396"/>
      <c r="B6" s="404"/>
      <c r="C6" s="279">
        <v>43188</v>
      </c>
      <c r="D6" s="280">
        <v>43190</v>
      </c>
      <c r="E6" s="279">
        <v>43278</v>
      </c>
      <c r="F6" s="280">
        <v>43281</v>
      </c>
      <c r="G6" s="279">
        <v>43370</v>
      </c>
      <c r="H6" s="280">
        <v>43373</v>
      </c>
      <c r="I6" s="279">
        <v>43460</v>
      </c>
      <c r="J6" s="280">
        <v>43465</v>
      </c>
      <c r="K6" s="407"/>
      <c r="L6" s="409"/>
      <c r="M6" s="88"/>
    </row>
    <row r="7" spans="1:17" x14ac:dyDescent="0.2">
      <c r="A7" s="281">
        <v>1</v>
      </c>
      <c r="B7" s="282" t="s">
        <v>1</v>
      </c>
      <c r="C7" s="283">
        <v>51379</v>
      </c>
      <c r="D7" s="284">
        <v>4294</v>
      </c>
      <c r="E7" s="283">
        <v>51522</v>
      </c>
      <c r="F7" s="284">
        <v>4306</v>
      </c>
      <c r="G7" s="283">
        <v>52958</v>
      </c>
      <c r="H7" s="284">
        <v>4415</v>
      </c>
      <c r="I7" s="283">
        <v>54474</v>
      </c>
      <c r="J7" s="284">
        <v>4518</v>
      </c>
      <c r="K7" s="283">
        <f>$I7-'[1]Año 2017'!$I7</f>
        <v>4463</v>
      </c>
      <c r="L7" s="285">
        <f>$J7-'[1]Año 2017'!$J7</f>
        <v>325</v>
      </c>
      <c r="M7" s="141"/>
      <c r="N7" s="142"/>
      <c r="O7" s="20"/>
      <c r="P7" s="20"/>
    </row>
    <row r="8" spans="1:17" x14ac:dyDescent="0.2">
      <c r="A8" s="281">
        <v>2</v>
      </c>
      <c r="B8" s="282" t="s">
        <v>2</v>
      </c>
      <c r="C8" s="283">
        <v>84388</v>
      </c>
      <c r="D8" s="284">
        <v>4705</v>
      </c>
      <c r="E8" s="283">
        <v>85429</v>
      </c>
      <c r="F8" s="284">
        <v>4684</v>
      </c>
      <c r="G8" s="283">
        <v>86748</v>
      </c>
      <c r="H8" s="284">
        <v>4778</v>
      </c>
      <c r="I8" s="283">
        <v>88091</v>
      </c>
      <c r="J8" s="284">
        <v>4886</v>
      </c>
      <c r="K8" s="283">
        <f>$I8-'[1]Año 2017'!$I8</f>
        <v>5075</v>
      </c>
      <c r="L8" s="285">
        <f>$J8-'[1]Año 2017'!$J8</f>
        <v>269</v>
      </c>
      <c r="M8" s="141"/>
      <c r="N8" s="142"/>
      <c r="O8" s="20"/>
      <c r="P8" s="20"/>
    </row>
    <row r="9" spans="1:17" x14ac:dyDescent="0.2">
      <c r="A9" s="281">
        <v>3</v>
      </c>
      <c r="B9" s="282" t="s">
        <v>3</v>
      </c>
      <c r="C9" s="283">
        <v>4386647</v>
      </c>
      <c r="D9" s="284">
        <v>17718</v>
      </c>
      <c r="E9" s="283">
        <v>4576774</v>
      </c>
      <c r="F9" s="284">
        <v>17712</v>
      </c>
      <c r="G9" s="283">
        <v>4743257</v>
      </c>
      <c r="H9" s="284">
        <v>18086</v>
      </c>
      <c r="I9" s="283">
        <v>4917767</v>
      </c>
      <c r="J9" s="284">
        <v>18473</v>
      </c>
      <c r="K9" s="283">
        <f>$I9-'[1]Año 2017'!$I9</f>
        <v>700421</v>
      </c>
      <c r="L9" s="285">
        <f>$J9-'[1]Año 2017'!$J9</f>
        <v>1171</v>
      </c>
      <c r="M9" s="141"/>
      <c r="N9" s="142"/>
      <c r="O9" s="20"/>
      <c r="P9" s="20"/>
    </row>
    <row r="10" spans="1:17" x14ac:dyDescent="0.2">
      <c r="A10" s="281">
        <v>4</v>
      </c>
      <c r="B10" s="282" t="s">
        <v>4</v>
      </c>
      <c r="C10" s="283">
        <v>196480</v>
      </c>
      <c r="D10" s="284">
        <v>12665</v>
      </c>
      <c r="E10" s="283">
        <v>200659</v>
      </c>
      <c r="F10" s="284">
        <v>12989</v>
      </c>
      <c r="G10" s="283">
        <v>205557</v>
      </c>
      <c r="H10" s="284">
        <v>13449</v>
      </c>
      <c r="I10" s="283">
        <v>210768</v>
      </c>
      <c r="J10" s="284">
        <v>13880</v>
      </c>
      <c r="K10" s="283">
        <f>$I10-'[1]Año 2017'!$I10</f>
        <v>19463</v>
      </c>
      <c r="L10" s="285">
        <f>$J10-'[1]Año 2017'!$J10</f>
        <v>1650</v>
      </c>
      <c r="M10" s="141"/>
      <c r="N10" s="142"/>
    </row>
    <row r="11" spans="1:17" x14ac:dyDescent="0.2">
      <c r="A11" s="281">
        <v>5</v>
      </c>
      <c r="B11" s="282" t="s">
        <v>5</v>
      </c>
      <c r="C11" s="283">
        <v>1052367</v>
      </c>
      <c r="D11" s="284">
        <v>13662</v>
      </c>
      <c r="E11" s="283">
        <v>1074553</v>
      </c>
      <c r="F11" s="284">
        <v>13839</v>
      </c>
      <c r="G11" s="283">
        <v>1097669</v>
      </c>
      <c r="H11" s="284">
        <v>14222</v>
      </c>
      <c r="I11" s="283">
        <v>1119964</v>
      </c>
      <c r="J11" s="284">
        <v>14623</v>
      </c>
      <c r="K11" s="283">
        <f>$I11-'[1]Año 2017'!$I11</f>
        <v>89173</v>
      </c>
      <c r="L11" s="285">
        <f>$J11-'[1]Año 2017'!$J11</f>
        <v>1297</v>
      </c>
      <c r="M11" s="141"/>
      <c r="N11" s="142"/>
    </row>
    <row r="12" spans="1:17" x14ac:dyDescent="0.2">
      <c r="A12" s="281">
        <v>6</v>
      </c>
      <c r="B12" s="282" t="s">
        <v>6</v>
      </c>
      <c r="C12" s="283">
        <v>12825</v>
      </c>
      <c r="D12" s="284">
        <v>7638</v>
      </c>
      <c r="E12" s="283">
        <v>12842</v>
      </c>
      <c r="F12" s="284">
        <v>7606</v>
      </c>
      <c r="G12" s="283">
        <v>13172</v>
      </c>
      <c r="H12" s="284">
        <v>7720</v>
      </c>
      <c r="I12" s="283">
        <v>13516</v>
      </c>
      <c r="J12" s="284">
        <v>7819</v>
      </c>
      <c r="K12" s="283">
        <f>$I12-'[1]Año 2017'!$I12</f>
        <v>957</v>
      </c>
      <c r="L12" s="285">
        <f>$J12-'[1]Año 2017'!$J12</f>
        <v>297</v>
      </c>
      <c r="M12" s="141"/>
      <c r="N12" s="142"/>
    </row>
    <row r="13" spans="1:17" x14ac:dyDescent="0.2">
      <c r="A13" s="281">
        <v>7</v>
      </c>
      <c r="B13" s="282" t="s">
        <v>7</v>
      </c>
      <c r="C13" s="283">
        <v>1421908</v>
      </c>
      <c r="D13" s="284">
        <v>124563</v>
      </c>
      <c r="E13" s="283">
        <v>1435990</v>
      </c>
      <c r="F13" s="284">
        <v>126347</v>
      </c>
      <c r="G13" s="283">
        <v>1467529</v>
      </c>
      <c r="H13" s="284">
        <v>128789</v>
      </c>
      <c r="I13" s="283">
        <v>1498856</v>
      </c>
      <c r="J13" s="284">
        <v>130993</v>
      </c>
      <c r="K13" s="283">
        <f>$I13-'[1]Año 2017'!$I13</f>
        <v>106779</v>
      </c>
      <c r="L13" s="285">
        <f>$J13-'[1]Año 2017'!$J13</f>
        <v>8730</v>
      </c>
      <c r="M13" s="141"/>
      <c r="N13" s="142"/>
    </row>
    <row r="14" spans="1:17" x14ac:dyDescent="0.2">
      <c r="A14" s="281">
        <v>8</v>
      </c>
      <c r="B14" s="282" t="s">
        <v>8</v>
      </c>
      <c r="C14" s="283">
        <v>143807</v>
      </c>
      <c r="D14" s="284">
        <v>30991</v>
      </c>
      <c r="E14" s="283">
        <v>144979</v>
      </c>
      <c r="F14" s="284">
        <v>30831</v>
      </c>
      <c r="G14" s="283">
        <v>148530</v>
      </c>
      <c r="H14" s="284">
        <v>31594</v>
      </c>
      <c r="I14" s="283">
        <v>152719</v>
      </c>
      <c r="J14" s="284">
        <v>32435</v>
      </c>
      <c r="K14" s="283">
        <f>$I14-'[1]Año 2017'!$I14</f>
        <v>12481</v>
      </c>
      <c r="L14" s="285">
        <f>$J14-'[1]Año 2017'!$J14</f>
        <v>2092</v>
      </c>
      <c r="M14" s="141"/>
      <c r="N14" s="142"/>
    </row>
    <row r="15" spans="1:17" x14ac:dyDescent="0.2">
      <c r="A15" s="281">
        <v>9</v>
      </c>
      <c r="B15" s="282" t="s">
        <v>9</v>
      </c>
      <c r="C15" s="283">
        <v>10248</v>
      </c>
      <c r="D15" s="284">
        <v>419</v>
      </c>
      <c r="E15" s="283">
        <v>10410</v>
      </c>
      <c r="F15" s="284">
        <v>415</v>
      </c>
      <c r="G15" s="283">
        <v>10587</v>
      </c>
      <c r="H15" s="284">
        <v>426</v>
      </c>
      <c r="I15" s="283">
        <v>10779</v>
      </c>
      <c r="J15" s="284">
        <v>438</v>
      </c>
      <c r="K15" s="283">
        <f>$I15-'[1]Año 2017'!$I15</f>
        <v>697</v>
      </c>
      <c r="L15" s="285">
        <f>$J15-'[1]Año 2017'!$J15</f>
        <v>26</v>
      </c>
      <c r="M15" s="141"/>
      <c r="N15" s="142"/>
    </row>
    <row r="16" spans="1:17" x14ac:dyDescent="0.2">
      <c r="A16" s="281">
        <v>10</v>
      </c>
      <c r="B16" s="282" t="s">
        <v>10</v>
      </c>
      <c r="C16" s="283">
        <v>8356</v>
      </c>
      <c r="D16" s="284">
        <v>1862</v>
      </c>
      <c r="E16" s="283">
        <v>8547</v>
      </c>
      <c r="F16" s="284">
        <v>1838</v>
      </c>
      <c r="G16" s="283">
        <v>8718</v>
      </c>
      <c r="H16" s="284">
        <v>1868</v>
      </c>
      <c r="I16" s="283">
        <v>8912</v>
      </c>
      <c r="J16" s="284">
        <v>1901</v>
      </c>
      <c r="K16" s="283">
        <f>$I16-'[1]Año 2017'!$I16</f>
        <v>727</v>
      </c>
      <c r="L16" s="285">
        <f>$J16-'[1]Año 2017'!$J16</f>
        <v>73</v>
      </c>
      <c r="M16" s="141"/>
      <c r="N16" s="142"/>
    </row>
    <row r="17" spans="1:15" x14ac:dyDescent="0.2">
      <c r="A17" s="281">
        <v>11</v>
      </c>
      <c r="B17" s="282" t="s">
        <v>11</v>
      </c>
      <c r="C17" s="283">
        <v>736388</v>
      </c>
      <c r="D17" s="284">
        <v>25406</v>
      </c>
      <c r="E17" s="283">
        <v>749763</v>
      </c>
      <c r="F17" s="284">
        <v>25453</v>
      </c>
      <c r="G17" s="283">
        <v>766209</v>
      </c>
      <c r="H17" s="284">
        <v>26059</v>
      </c>
      <c r="I17" s="283">
        <v>783833</v>
      </c>
      <c r="J17" s="284">
        <v>26700</v>
      </c>
      <c r="K17" s="283">
        <f>$I17-'[1]Año 2017'!$I17</f>
        <v>64719</v>
      </c>
      <c r="L17" s="285">
        <f>$J17-'[1]Año 2017'!$J17</f>
        <v>1834</v>
      </c>
      <c r="M17" s="141"/>
      <c r="N17" s="142"/>
    </row>
    <row r="18" spans="1:15" ht="15" x14ac:dyDescent="0.2">
      <c r="A18" s="281">
        <v>12</v>
      </c>
      <c r="B18" s="282" t="s">
        <v>12</v>
      </c>
      <c r="C18" s="283">
        <v>31334</v>
      </c>
      <c r="D18" s="284">
        <v>2396</v>
      </c>
      <c r="E18" s="283">
        <v>32068</v>
      </c>
      <c r="F18" s="284">
        <v>2414</v>
      </c>
      <c r="G18" s="283">
        <v>32973</v>
      </c>
      <c r="H18" s="284">
        <v>2476</v>
      </c>
      <c r="I18" s="283">
        <v>33973</v>
      </c>
      <c r="J18" s="284">
        <v>2562</v>
      </c>
      <c r="K18" s="283">
        <f>$I18-'[1]Año 2017'!$I18</f>
        <v>3530</v>
      </c>
      <c r="L18" s="285">
        <f>$J18-'[1]Año 2017'!$J18</f>
        <v>232</v>
      </c>
      <c r="M18" s="141"/>
      <c r="N18" s="142"/>
      <c r="O18" s="256"/>
    </row>
    <row r="19" spans="1:15" x14ac:dyDescent="0.2">
      <c r="A19" s="281">
        <v>13</v>
      </c>
      <c r="B19" s="282" t="s">
        <v>13</v>
      </c>
      <c r="C19" s="283">
        <v>5105</v>
      </c>
      <c r="D19" s="284">
        <v>683</v>
      </c>
      <c r="E19" s="283">
        <v>4970</v>
      </c>
      <c r="F19" s="284">
        <v>703</v>
      </c>
      <c r="G19" s="283">
        <v>5055</v>
      </c>
      <c r="H19" s="284">
        <v>717</v>
      </c>
      <c r="I19" s="283">
        <v>5138</v>
      </c>
      <c r="J19" s="284">
        <v>728</v>
      </c>
      <c r="K19" s="283">
        <f>$I19-'[1]Año 2017'!$I19</f>
        <v>173</v>
      </c>
      <c r="L19" s="285">
        <f>$J19-'[1]Año 2017'!$J19</f>
        <v>70</v>
      </c>
      <c r="M19" s="141"/>
      <c r="N19" s="142"/>
    </row>
    <row r="20" spans="1:15" x14ac:dyDescent="0.2">
      <c r="A20" s="281">
        <v>14</v>
      </c>
      <c r="B20" s="282" t="s">
        <v>14</v>
      </c>
      <c r="C20" s="283">
        <v>13904</v>
      </c>
      <c r="D20" s="284">
        <v>1610</v>
      </c>
      <c r="E20" s="283">
        <v>13812</v>
      </c>
      <c r="F20" s="284">
        <v>1596</v>
      </c>
      <c r="G20" s="283">
        <v>14049</v>
      </c>
      <c r="H20" s="284">
        <v>1624</v>
      </c>
      <c r="I20" s="283">
        <v>14316</v>
      </c>
      <c r="J20" s="284">
        <v>1663</v>
      </c>
      <c r="K20" s="283">
        <f>$I20-'[1]Año 2017'!$I20</f>
        <v>617</v>
      </c>
      <c r="L20" s="285">
        <f>$J20-'[1]Año 2017'!$J20</f>
        <v>83</v>
      </c>
      <c r="M20" s="141"/>
      <c r="N20" s="142"/>
    </row>
    <row r="21" spans="1:15" x14ac:dyDescent="0.2">
      <c r="A21" s="281">
        <v>15</v>
      </c>
      <c r="B21" s="282" t="s">
        <v>15</v>
      </c>
      <c r="C21" s="283">
        <v>33703</v>
      </c>
      <c r="D21" s="284">
        <v>3327</v>
      </c>
      <c r="E21" s="283">
        <v>34231</v>
      </c>
      <c r="F21" s="284">
        <v>3334</v>
      </c>
      <c r="G21" s="283">
        <v>34947</v>
      </c>
      <c r="H21" s="284">
        <v>3428</v>
      </c>
      <c r="I21" s="283">
        <v>35670</v>
      </c>
      <c r="J21" s="284">
        <v>3519</v>
      </c>
      <c r="K21" s="283">
        <f>$I21-'[1]Año 2017'!$I21</f>
        <v>2620</v>
      </c>
      <c r="L21" s="285">
        <f>$J21-'[1]Año 2017'!$J21</f>
        <v>261</v>
      </c>
      <c r="M21" s="141"/>
      <c r="N21" s="142"/>
    </row>
    <row r="22" spans="1:15" x14ac:dyDescent="0.2">
      <c r="A22" s="281">
        <v>16</v>
      </c>
      <c r="B22" s="282" t="s">
        <v>16</v>
      </c>
      <c r="C22" s="283">
        <v>19629</v>
      </c>
      <c r="D22" s="284">
        <v>3473</v>
      </c>
      <c r="E22" s="283">
        <v>19722</v>
      </c>
      <c r="F22" s="284">
        <v>3483</v>
      </c>
      <c r="G22" s="283">
        <v>20018</v>
      </c>
      <c r="H22" s="284">
        <v>3559</v>
      </c>
      <c r="I22" s="283">
        <v>20366</v>
      </c>
      <c r="J22" s="284">
        <v>3630</v>
      </c>
      <c r="K22" s="283">
        <f>$I22-'[1]Año 2017'!$I22</f>
        <v>1026</v>
      </c>
      <c r="L22" s="285">
        <f>$J22-'[1]Año 2017'!$J22</f>
        <v>234</v>
      </c>
      <c r="M22" s="141"/>
      <c r="N22" s="142"/>
    </row>
    <row r="23" spans="1:15" x14ac:dyDescent="0.2">
      <c r="A23" s="281">
        <v>17</v>
      </c>
      <c r="B23" s="282" t="s">
        <v>17</v>
      </c>
      <c r="C23" s="283">
        <v>22912</v>
      </c>
      <c r="D23" s="284">
        <v>3948</v>
      </c>
      <c r="E23" s="283">
        <v>23390</v>
      </c>
      <c r="F23" s="284">
        <v>3960</v>
      </c>
      <c r="G23" s="283">
        <v>23964</v>
      </c>
      <c r="H23" s="284">
        <v>4082</v>
      </c>
      <c r="I23" s="283">
        <v>24608</v>
      </c>
      <c r="J23" s="284">
        <v>4220</v>
      </c>
      <c r="K23" s="283">
        <f>$I23-'[1]Año 2017'!$I23</f>
        <v>2244</v>
      </c>
      <c r="L23" s="285">
        <f>$J23-'[1]Año 2017'!$J23</f>
        <v>379</v>
      </c>
      <c r="M23" s="141"/>
      <c r="N23" s="142"/>
    </row>
    <row r="24" spans="1:15" s="76" customFormat="1" x14ac:dyDescent="0.2">
      <c r="A24" s="281">
        <v>18</v>
      </c>
      <c r="B24" s="282" t="s">
        <v>432</v>
      </c>
      <c r="C24" s="283">
        <v>300774</v>
      </c>
      <c r="D24" s="284">
        <v>10847</v>
      </c>
      <c r="E24" s="283">
        <v>340886</v>
      </c>
      <c r="F24" s="284">
        <v>11166</v>
      </c>
      <c r="G24" s="283">
        <v>383446</v>
      </c>
      <c r="H24" s="284">
        <v>11508</v>
      </c>
      <c r="I24" s="283">
        <v>423780</v>
      </c>
      <c r="J24" s="284">
        <v>11830</v>
      </c>
      <c r="K24" s="283">
        <f>$I24-'[1]Año 2017'!$I24</f>
        <v>149284</v>
      </c>
      <c r="L24" s="285">
        <f>$J24-'[1]Año 2017'!$J24</f>
        <v>1341</v>
      </c>
      <c r="M24" s="141"/>
      <c r="N24" s="142"/>
    </row>
    <row r="25" spans="1:15" x14ac:dyDescent="0.2">
      <c r="A25" s="281">
        <v>19</v>
      </c>
      <c r="B25" s="282" t="s">
        <v>19</v>
      </c>
      <c r="C25" s="283">
        <v>3782914</v>
      </c>
      <c r="D25" s="284">
        <v>165719</v>
      </c>
      <c r="E25" s="283">
        <v>3846506</v>
      </c>
      <c r="F25" s="284">
        <v>173337</v>
      </c>
      <c r="G25" s="283">
        <v>3928453</v>
      </c>
      <c r="H25" s="284">
        <v>181331</v>
      </c>
      <c r="I25" s="283">
        <v>3974661</v>
      </c>
      <c r="J25" s="284">
        <v>185932</v>
      </c>
      <c r="K25" s="283">
        <f>$I25-'[1]Año 2017'!$I25</f>
        <v>216065</v>
      </c>
      <c r="L25" s="285">
        <f>$J25-'[1]Año 2017'!$J25</f>
        <v>22946</v>
      </c>
      <c r="M25" s="141"/>
      <c r="N25" s="142"/>
    </row>
    <row r="26" spans="1:15" x14ac:dyDescent="0.2">
      <c r="A26" s="281">
        <v>20</v>
      </c>
      <c r="B26" s="282" t="s">
        <v>20</v>
      </c>
      <c r="C26" s="283">
        <v>331260</v>
      </c>
      <c r="D26" s="284">
        <v>1476</v>
      </c>
      <c r="E26" s="283">
        <v>340373</v>
      </c>
      <c r="F26" s="284">
        <v>1510</v>
      </c>
      <c r="G26" s="283">
        <v>355742</v>
      </c>
      <c r="H26" s="284">
        <v>1587</v>
      </c>
      <c r="I26" s="283">
        <v>364055</v>
      </c>
      <c r="J26" s="284">
        <v>1634</v>
      </c>
      <c r="K26" s="283">
        <f>$I26-'[1]Año 2017'!$I26</f>
        <v>37937</v>
      </c>
      <c r="L26" s="285">
        <f>$J26-'[1]Año 2017'!$J26</f>
        <v>187</v>
      </c>
      <c r="M26" s="141"/>
      <c r="N26" s="142"/>
    </row>
    <row r="27" spans="1:15" x14ac:dyDescent="0.2">
      <c r="A27" s="281">
        <v>21</v>
      </c>
      <c r="B27" s="282" t="s">
        <v>21</v>
      </c>
      <c r="C27" s="283">
        <v>3074374</v>
      </c>
      <c r="D27" s="284">
        <v>258585</v>
      </c>
      <c r="E27" s="283">
        <v>3064413</v>
      </c>
      <c r="F27" s="284">
        <v>262688</v>
      </c>
      <c r="G27" s="283">
        <v>3111119</v>
      </c>
      <c r="H27" s="284">
        <v>268339</v>
      </c>
      <c r="I27" s="283">
        <v>3151679</v>
      </c>
      <c r="J27" s="284">
        <v>273131</v>
      </c>
      <c r="K27" s="283">
        <f>$I27-'[1]Año 2017'!$I27</f>
        <v>112673</v>
      </c>
      <c r="L27" s="285">
        <f>$J27-'[1]Año 2017'!$J27</f>
        <v>18653</v>
      </c>
      <c r="M27" s="141"/>
      <c r="N27" s="142"/>
    </row>
    <row r="28" spans="1:15" x14ac:dyDescent="0.2">
      <c r="A28" s="281">
        <v>22</v>
      </c>
      <c r="B28" s="282" t="s">
        <v>22</v>
      </c>
      <c r="C28" s="283">
        <v>18644</v>
      </c>
      <c r="D28" s="284">
        <v>2979</v>
      </c>
      <c r="E28" s="283">
        <v>19285</v>
      </c>
      <c r="F28" s="284">
        <v>3052</v>
      </c>
      <c r="G28" s="283">
        <v>19972</v>
      </c>
      <c r="H28" s="284">
        <v>3140</v>
      </c>
      <c r="I28" s="283">
        <v>20675</v>
      </c>
      <c r="J28" s="284">
        <v>3237</v>
      </c>
      <c r="K28" s="283">
        <f>$I28-'[1]Año 2017'!$I28</f>
        <v>2679</v>
      </c>
      <c r="L28" s="285">
        <f>$J28-'[1]Año 2017'!$J28</f>
        <v>339</v>
      </c>
      <c r="M28" s="141"/>
      <c r="N28" s="142"/>
    </row>
    <row r="29" spans="1:15" x14ac:dyDescent="0.2">
      <c r="A29" s="281">
        <v>23</v>
      </c>
      <c r="B29" s="282" t="s">
        <v>23</v>
      </c>
      <c r="C29" s="283">
        <v>1240114</v>
      </c>
      <c r="D29" s="284">
        <v>171412</v>
      </c>
      <c r="E29" s="283">
        <v>1270005</v>
      </c>
      <c r="F29" s="284">
        <v>175091</v>
      </c>
      <c r="G29" s="283">
        <v>1298649</v>
      </c>
      <c r="H29" s="284">
        <v>178997</v>
      </c>
      <c r="I29" s="283">
        <v>1327086</v>
      </c>
      <c r="J29" s="284">
        <v>182363</v>
      </c>
      <c r="K29" s="283">
        <f>$I29-'[1]Año 2017'!$I29</f>
        <v>113255</v>
      </c>
      <c r="L29" s="285">
        <f>$J29-'[1]Año 2017'!$J29</f>
        <v>15379</v>
      </c>
      <c r="M29" s="141"/>
      <c r="N29" s="142"/>
    </row>
    <row r="30" spans="1:15" x14ac:dyDescent="0.2">
      <c r="A30" s="281">
        <v>24</v>
      </c>
      <c r="B30" s="282" t="s">
        <v>472</v>
      </c>
      <c r="C30" s="283">
        <v>225293</v>
      </c>
      <c r="D30" s="284">
        <v>7696</v>
      </c>
      <c r="E30" s="283">
        <v>228344</v>
      </c>
      <c r="F30" s="284">
        <v>7757</v>
      </c>
      <c r="G30" s="283">
        <v>231943</v>
      </c>
      <c r="H30" s="284">
        <v>7921</v>
      </c>
      <c r="I30" s="283">
        <v>235819</v>
      </c>
      <c r="J30" s="284">
        <v>8132</v>
      </c>
      <c r="K30" s="283">
        <f>$I30-'[1]Año 2017'!$I30</f>
        <v>14273</v>
      </c>
      <c r="L30" s="285">
        <f>$J30-'[1]Año 2017'!$J30</f>
        <v>617</v>
      </c>
      <c r="M30" s="141"/>
      <c r="N30" s="142"/>
    </row>
    <row r="31" spans="1:15" x14ac:dyDescent="0.2">
      <c r="A31" s="281">
        <v>25</v>
      </c>
      <c r="B31" s="282" t="s">
        <v>25</v>
      </c>
      <c r="C31" s="283">
        <v>66725</v>
      </c>
      <c r="D31" s="284">
        <v>7001</v>
      </c>
      <c r="E31" s="283">
        <v>67707</v>
      </c>
      <c r="F31" s="284">
        <v>7044</v>
      </c>
      <c r="G31" s="283">
        <v>69186</v>
      </c>
      <c r="H31" s="284">
        <v>7207</v>
      </c>
      <c r="I31" s="283">
        <v>70826</v>
      </c>
      <c r="J31" s="284">
        <v>7390</v>
      </c>
      <c r="K31" s="283">
        <f>$I31-'[1]Año 2017'!$I31</f>
        <v>5683</v>
      </c>
      <c r="L31" s="285">
        <f>$J31-'[1]Año 2017'!$J31</f>
        <v>548</v>
      </c>
      <c r="M31" s="141"/>
      <c r="N31" s="142"/>
    </row>
    <row r="32" spans="1:15" x14ac:dyDescent="0.2">
      <c r="A32" s="281">
        <v>26</v>
      </c>
      <c r="B32" s="282" t="s">
        <v>150</v>
      </c>
      <c r="C32" s="283">
        <v>246214</v>
      </c>
      <c r="D32" s="284">
        <v>21362</v>
      </c>
      <c r="E32" s="283">
        <v>252181</v>
      </c>
      <c r="F32" s="284">
        <v>21630</v>
      </c>
      <c r="G32" s="283">
        <v>258387</v>
      </c>
      <c r="H32" s="284">
        <v>22264</v>
      </c>
      <c r="I32" s="283">
        <v>264397</v>
      </c>
      <c r="J32" s="284">
        <v>22922</v>
      </c>
      <c r="K32" s="283">
        <f>$I32-'[1]Año 2017'!$I32</f>
        <v>23923</v>
      </c>
      <c r="L32" s="285">
        <f>$J32-'[1]Año 2017'!$J32</f>
        <v>2116</v>
      </c>
      <c r="M32" s="141"/>
      <c r="N32" s="142"/>
    </row>
    <row r="33" spans="1:14" x14ac:dyDescent="0.2">
      <c r="A33" s="281">
        <v>27</v>
      </c>
      <c r="B33" s="282" t="s">
        <v>27</v>
      </c>
      <c r="C33" s="283">
        <v>163331</v>
      </c>
      <c r="D33" s="284">
        <v>1770</v>
      </c>
      <c r="E33" s="283">
        <v>166911</v>
      </c>
      <c r="F33" s="284">
        <v>1756</v>
      </c>
      <c r="G33" s="283">
        <v>170634</v>
      </c>
      <c r="H33" s="284">
        <v>1814</v>
      </c>
      <c r="I33" s="283">
        <v>174460</v>
      </c>
      <c r="J33" s="284">
        <v>1865</v>
      </c>
      <c r="K33" s="283">
        <f>$I33-'[1]Año 2017'!$I33</f>
        <v>15069</v>
      </c>
      <c r="L33" s="285">
        <f>$J33-'[1]Año 2017'!$J33</f>
        <v>156</v>
      </c>
      <c r="M33" s="141"/>
      <c r="N33" s="142"/>
    </row>
    <row r="34" spans="1:14" x14ac:dyDescent="0.2">
      <c r="A34" s="281">
        <v>28</v>
      </c>
      <c r="B34" s="282" t="s">
        <v>28</v>
      </c>
      <c r="C34" s="283">
        <v>46278</v>
      </c>
      <c r="D34" s="284">
        <v>6565</v>
      </c>
      <c r="E34" s="283">
        <v>47508</v>
      </c>
      <c r="F34" s="284">
        <v>6635</v>
      </c>
      <c r="G34" s="283">
        <v>48750</v>
      </c>
      <c r="H34" s="284">
        <v>6834</v>
      </c>
      <c r="I34" s="283">
        <v>50010</v>
      </c>
      <c r="J34" s="284">
        <v>7020</v>
      </c>
      <c r="K34" s="283">
        <f>$I34-'[1]Año 2017'!$I34</f>
        <v>4933</v>
      </c>
      <c r="L34" s="285">
        <f>$J34-'[1]Año 2017'!$J34</f>
        <v>620</v>
      </c>
      <c r="M34" s="141"/>
      <c r="N34" s="142"/>
    </row>
    <row r="35" spans="1:14" x14ac:dyDescent="0.2">
      <c r="A35" s="281">
        <v>29</v>
      </c>
      <c r="B35" s="282" t="s">
        <v>29</v>
      </c>
      <c r="C35" s="283">
        <v>1757126</v>
      </c>
      <c r="D35" s="284">
        <v>24591</v>
      </c>
      <c r="E35" s="283">
        <v>1812361</v>
      </c>
      <c r="F35" s="284">
        <v>25901</v>
      </c>
      <c r="G35" s="283">
        <v>1864687</v>
      </c>
      <c r="H35" s="284">
        <v>27244</v>
      </c>
      <c r="I35" s="283">
        <v>1922625</v>
      </c>
      <c r="J35" s="284">
        <v>28622</v>
      </c>
      <c r="K35" s="283">
        <f>$I35-'[1]Año 2017'!$I35</f>
        <v>219826</v>
      </c>
      <c r="L35" s="285">
        <f>$J35-'[1]Año 2017'!$J35</f>
        <v>5251</v>
      </c>
      <c r="M35" s="141"/>
      <c r="N35" s="142"/>
    </row>
    <row r="36" spans="1:14" x14ac:dyDescent="0.2">
      <c r="A36" s="281">
        <v>30</v>
      </c>
      <c r="B36" s="282" t="s">
        <v>30</v>
      </c>
      <c r="C36" s="283">
        <v>106554</v>
      </c>
      <c r="D36" s="284">
        <v>6163</v>
      </c>
      <c r="E36" s="283">
        <v>108747</v>
      </c>
      <c r="F36" s="284">
        <v>6288</v>
      </c>
      <c r="G36" s="283">
        <v>110814</v>
      </c>
      <c r="H36" s="284">
        <v>6444</v>
      </c>
      <c r="I36" s="283">
        <v>113027</v>
      </c>
      <c r="J36" s="284">
        <v>6592</v>
      </c>
      <c r="K36" s="283">
        <f>$I36-'[1]Año 2017'!$I36</f>
        <v>8663</v>
      </c>
      <c r="L36" s="285">
        <f>$J36-'[1]Año 2017'!$J36</f>
        <v>608</v>
      </c>
      <c r="M36" s="141"/>
      <c r="N36" s="142"/>
    </row>
    <row r="37" spans="1:14" x14ac:dyDescent="0.2">
      <c r="A37" s="281">
        <v>31</v>
      </c>
      <c r="B37" s="282" t="s">
        <v>31</v>
      </c>
      <c r="C37" s="283">
        <v>320143</v>
      </c>
      <c r="D37" s="284">
        <v>6603</v>
      </c>
      <c r="E37" s="283">
        <v>326379</v>
      </c>
      <c r="F37" s="284">
        <v>6668</v>
      </c>
      <c r="G37" s="283">
        <v>331470</v>
      </c>
      <c r="H37" s="284">
        <v>6905</v>
      </c>
      <c r="I37" s="283">
        <v>337107</v>
      </c>
      <c r="J37" s="284">
        <v>7082</v>
      </c>
      <c r="K37" s="283">
        <f>$I37-'[1]Año 2017'!$I37</f>
        <v>23319</v>
      </c>
      <c r="L37" s="285">
        <f>$J37-'[1]Año 2017'!$J37</f>
        <v>648</v>
      </c>
      <c r="M37" s="141"/>
      <c r="N37" s="142"/>
    </row>
    <row r="38" spans="1:14" x14ac:dyDescent="0.2">
      <c r="A38" s="281">
        <v>32</v>
      </c>
      <c r="B38" s="282" t="s">
        <v>32</v>
      </c>
      <c r="C38" s="283">
        <v>25794</v>
      </c>
      <c r="D38" s="284">
        <v>2242</v>
      </c>
      <c r="E38" s="283">
        <v>26421</v>
      </c>
      <c r="F38" s="284">
        <v>2216</v>
      </c>
      <c r="G38" s="283">
        <v>26996</v>
      </c>
      <c r="H38" s="284">
        <v>2273</v>
      </c>
      <c r="I38" s="283">
        <v>27670</v>
      </c>
      <c r="J38" s="284">
        <v>2343</v>
      </c>
      <c r="K38" s="283">
        <f>$I38-'[1]Año 2017'!$I38</f>
        <v>2566</v>
      </c>
      <c r="L38" s="285">
        <f>$J38-'[1]Año 2017'!$J38</f>
        <v>160</v>
      </c>
      <c r="M38" s="141"/>
      <c r="N38" s="142"/>
    </row>
    <row r="39" spans="1:14" x14ac:dyDescent="0.2">
      <c r="A39" s="281">
        <v>33</v>
      </c>
      <c r="B39" s="282" t="s">
        <v>33</v>
      </c>
      <c r="C39" s="283">
        <v>6506</v>
      </c>
      <c r="D39" s="284">
        <v>427</v>
      </c>
      <c r="E39" s="283">
        <v>6703</v>
      </c>
      <c r="F39" s="284">
        <v>427</v>
      </c>
      <c r="G39" s="283">
        <v>6868</v>
      </c>
      <c r="H39" s="284">
        <v>437</v>
      </c>
      <c r="I39" s="283">
        <v>7066</v>
      </c>
      <c r="J39" s="284">
        <v>449</v>
      </c>
      <c r="K39" s="283">
        <f>$I39-'[1]Año 2017'!$I39</f>
        <v>754</v>
      </c>
      <c r="L39" s="285">
        <f>$J39-'[1]Año 2017'!$J39</f>
        <v>31</v>
      </c>
      <c r="M39" s="141"/>
      <c r="N39" s="142"/>
    </row>
    <row r="40" spans="1:14" x14ac:dyDescent="0.2">
      <c r="A40" s="281">
        <v>34</v>
      </c>
      <c r="B40" s="282" t="s">
        <v>34</v>
      </c>
      <c r="C40" s="283">
        <v>1140213</v>
      </c>
      <c r="D40" s="284">
        <v>255371</v>
      </c>
      <c r="E40" s="283">
        <v>1152533</v>
      </c>
      <c r="F40" s="284">
        <v>258519</v>
      </c>
      <c r="G40" s="283">
        <v>1164938</v>
      </c>
      <c r="H40" s="284">
        <v>264167</v>
      </c>
      <c r="I40" s="283">
        <v>1177262</v>
      </c>
      <c r="J40" s="284">
        <v>269555</v>
      </c>
      <c r="K40" s="283">
        <f>$I40-'[1]Año 2017'!$I40</f>
        <v>48807</v>
      </c>
      <c r="L40" s="285">
        <f>$J40-'[1]Año 2017'!$J40</f>
        <v>18511</v>
      </c>
      <c r="M40" s="141"/>
      <c r="N40" s="142"/>
    </row>
    <row r="41" spans="1:14" x14ac:dyDescent="0.2">
      <c r="A41" s="281">
        <v>35</v>
      </c>
      <c r="B41" s="282" t="s">
        <v>35</v>
      </c>
      <c r="C41" s="283">
        <v>89830</v>
      </c>
      <c r="D41" s="284">
        <v>10999</v>
      </c>
      <c r="E41" s="283">
        <v>93448</v>
      </c>
      <c r="F41" s="284">
        <v>11429</v>
      </c>
      <c r="G41" s="283">
        <v>97222</v>
      </c>
      <c r="H41" s="284">
        <v>12090</v>
      </c>
      <c r="I41" s="283">
        <v>101053</v>
      </c>
      <c r="J41" s="284">
        <v>12771</v>
      </c>
      <c r="K41" s="283">
        <f>$I41-'[1]Año 2017'!$I41</f>
        <v>14663</v>
      </c>
      <c r="L41" s="285">
        <f>$J41-'[1]Año 2017'!$J41</f>
        <v>2287</v>
      </c>
      <c r="M41" s="141"/>
      <c r="N41" s="142"/>
    </row>
    <row r="42" spans="1:14" x14ac:dyDescent="0.2">
      <c r="A42" s="281">
        <v>36</v>
      </c>
      <c r="B42" s="282" t="s">
        <v>36</v>
      </c>
      <c r="C42" s="283">
        <v>584924</v>
      </c>
      <c r="D42" s="284">
        <v>2512</v>
      </c>
      <c r="E42" s="283">
        <v>599838</v>
      </c>
      <c r="F42" s="284">
        <v>2616</v>
      </c>
      <c r="G42" s="283">
        <v>615174</v>
      </c>
      <c r="H42" s="284">
        <v>2721</v>
      </c>
      <c r="I42" s="283">
        <v>631352</v>
      </c>
      <c r="J42" s="284">
        <v>2838</v>
      </c>
      <c r="K42" s="283">
        <f>$I42-'[1]Año 2017'!$I42</f>
        <v>62806</v>
      </c>
      <c r="L42" s="285">
        <f>$J42-'[1]Año 2017'!$J42</f>
        <v>419</v>
      </c>
      <c r="M42" s="141"/>
      <c r="N42" s="142"/>
    </row>
    <row r="43" spans="1:14" x14ac:dyDescent="0.2">
      <c r="A43" s="281">
        <v>37</v>
      </c>
      <c r="B43" s="282" t="s">
        <v>37</v>
      </c>
      <c r="C43" s="283">
        <v>264699</v>
      </c>
      <c r="D43" s="284">
        <v>10958</v>
      </c>
      <c r="E43" s="283">
        <v>272362</v>
      </c>
      <c r="F43" s="284">
        <v>11062</v>
      </c>
      <c r="G43" s="283">
        <v>279997</v>
      </c>
      <c r="H43" s="284">
        <v>11440</v>
      </c>
      <c r="I43" s="283">
        <v>287669</v>
      </c>
      <c r="J43" s="284">
        <v>11829</v>
      </c>
      <c r="K43" s="283">
        <f>$I43-'[1]Año 2017'!$I43</f>
        <v>30232</v>
      </c>
      <c r="L43" s="285">
        <f>$J43-'[1]Año 2017'!$J43</f>
        <v>1205</v>
      </c>
      <c r="M43" s="141"/>
      <c r="N43" s="142"/>
    </row>
    <row r="44" spans="1:14" s="76" customFormat="1" x14ac:dyDescent="0.2">
      <c r="A44" s="281">
        <v>38</v>
      </c>
      <c r="B44" s="282" t="s">
        <v>38</v>
      </c>
      <c r="C44" s="283">
        <v>247065</v>
      </c>
      <c r="D44" s="284">
        <v>10379</v>
      </c>
      <c r="E44" s="283">
        <v>251974</v>
      </c>
      <c r="F44" s="284">
        <v>10576</v>
      </c>
      <c r="G44" s="283">
        <v>257493</v>
      </c>
      <c r="H44" s="284">
        <v>10936</v>
      </c>
      <c r="I44" s="283">
        <v>262239</v>
      </c>
      <c r="J44" s="284">
        <v>11222</v>
      </c>
      <c r="K44" s="283">
        <f>$I44-'[1]Año 2017'!$I44</f>
        <v>19515</v>
      </c>
      <c r="L44" s="285">
        <f>$J44-'[1]Año 2017'!$J44</f>
        <v>1081</v>
      </c>
      <c r="M44" s="141"/>
      <c r="N44" s="142"/>
    </row>
    <row r="45" spans="1:14" x14ac:dyDescent="0.2">
      <c r="A45" s="281">
        <v>39</v>
      </c>
      <c r="B45" s="282" t="s">
        <v>39</v>
      </c>
      <c r="C45" s="283">
        <v>324642</v>
      </c>
      <c r="D45" s="284">
        <v>63571</v>
      </c>
      <c r="E45" s="283">
        <v>332816</v>
      </c>
      <c r="F45" s="284">
        <v>66722</v>
      </c>
      <c r="G45" s="283">
        <v>342053</v>
      </c>
      <c r="H45" s="284">
        <v>69565</v>
      </c>
      <c r="I45" s="283">
        <v>350068</v>
      </c>
      <c r="J45" s="284">
        <v>71950</v>
      </c>
      <c r="K45" s="283">
        <f>$I45-'[1]Año 2017'!$I45</f>
        <v>30567</v>
      </c>
      <c r="L45" s="285">
        <f>$J45-'[1]Año 2017'!$J45</f>
        <v>9998</v>
      </c>
      <c r="M45" s="141"/>
      <c r="N45" s="142"/>
    </row>
    <row r="46" spans="1:14" x14ac:dyDescent="0.2">
      <c r="A46" s="281">
        <v>40</v>
      </c>
      <c r="B46" s="282" t="s">
        <v>40</v>
      </c>
      <c r="C46" s="283">
        <v>28268</v>
      </c>
      <c r="D46" s="284">
        <v>3437</v>
      </c>
      <c r="E46" s="283">
        <v>28782</v>
      </c>
      <c r="F46" s="284">
        <v>3459</v>
      </c>
      <c r="G46" s="283">
        <v>29371</v>
      </c>
      <c r="H46" s="284">
        <v>3534</v>
      </c>
      <c r="I46" s="283">
        <v>29934</v>
      </c>
      <c r="J46" s="284">
        <v>3640</v>
      </c>
      <c r="K46" s="283">
        <f>$I46-'[1]Año 2017'!$I46</f>
        <v>2239</v>
      </c>
      <c r="L46" s="285">
        <f>$J46-'[1]Año 2017'!$J46</f>
        <v>277</v>
      </c>
      <c r="M46" s="141"/>
      <c r="N46" s="142"/>
    </row>
    <row r="47" spans="1:14" x14ac:dyDescent="0.2">
      <c r="A47" s="281">
        <v>41</v>
      </c>
      <c r="B47" s="282" t="s">
        <v>41</v>
      </c>
      <c r="C47" s="283">
        <v>626927</v>
      </c>
      <c r="D47" s="284">
        <v>23178</v>
      </c>
      <c r="E47" s="283">
        <v>645011</v>
      </c>
      <c r="F47" s="284">
        <v>23935</v>
      </c>
      <c r="G47" s="283">
        <v>661452</v>
      </c>
      <c r="H47" s="284">
        <v>24802</v>
      </c>
      <c r="I47" s="283">
        <v>679423</v>
      </c>
      <c r="J47" s="284">
        <v>25620</v>
      </c>
      <c r="K47" s="283">
        <f>$I47-'[1]Año 2017'!$I47</f>
        <v>71074</v>
      </c>
      <c r="L47" s="285">
        <f>$J47-'[1]Año 2017'!$J47</f>
        <v>3190</v>
      </c>
      <c r="M47" s="141"/>
      <c r="N47" s="142"/>
    </row>
    <row r="48" spans="1:14" x14ac:dyDescent="0.2">
      <c r="A48" s="281">
        <v>42</v>
      </c>
      <c r="B48" s="282" t="s">
        <v>42</v>
      </c>
      <c r="C48" s="283">
        <v>7933</v>
      </c>
      <c r="D48" s="284">
        <v>924</v>
      </c>
      <c r="E48" s="283">
        <v>8231</v>
      </c>
      <c r="F48" s="284">
        <v>920</v>
      </c>
      <c r="G48" s="283">
        <v>8543</v>
      </c>
      <c r="H48" s="284">
        <v>941</v>
      </c>
      <c r="I48" s="283">
        <v>8911</v>
      </c>
      <c r="J48" s="284">
        <v>962</v>
      </c>
      <c r="K48" s="283">
        <f>$I48-'[1]Año 2017'!$I48</f>
        <v>1263</v>
      </c>
      <c r="L48" s="285">
        <f>$J48-'[1]Año 2017'!$J48</f>
        <v>66</v>
      </c>
      <c r="M48" s="141"/>
      <c r="N48" s="142"/>
    </row>
    <row r="49" spans="1:14" x14ac:dyDescent="0.2">
      <c r="A49" s="281">
        <v>43</v>
      </c>
      <c r="B49" s="282" t="s">
        <v>149</v>
      </c>
      <c r="C49" s="283">
        <v>13778</v>
      </c>
      <c r="D49" s="284">
        <v>2623</v>
      </c>
      <c r="E49" s="283">
        <v>14254</v>
      </c>
      <c r="F49" s="284">
        <v>2672</v>
      </c>
      <c r="G49" s="283">
        <v>14642</v>
      </c>
      <c r="H49" s="284">
        <v>2785</v>
      </c>
      <c r="I49" s="283">
        <v>15048</v>
      </c>
      <c r="J49" s="284">
        <v>2900</v>
      </c>
      <c r="K49" s="283">
        <f>$I49-'[1]Año 2017'!$I49</f>
        <v>1684</v>
      </c>
      <c r="L49" s="285">
        <f>$J49-'[1]Año 2017'!$J49</f>
        <v>374</v>
      </c>
      <c r="M49" s="141"/>
      <c r="N49" s="142"/>
    </row>
    <row r="50" spans="1:14" x14ac:dyDescent="0.2">
      <c r="A50" s="281">
        <v>44</v>
      </c>
      <c r="B50" s="282" t="s">
        <v>152</v>
      </c>
      <c r="C50" s="283">
        <v>29860</v>
      </c>
      <c r="D50" s="284">
        <v>14754</v>
      </c>
      <c r="E50" s="283">
        <v>30618</v>
      </c>
      <c r="F50" s="284">
        <v>14564</v>
      </c>
      <c r="G50" s="283">
        <v>31277</v>
      </c>
      <c r="H50" s="284">
        <v>14928</v>
      </c>
      <c r="I50" s="283">
        <v>31921</v>
      </c>
      <c r="J50" s="284">
        <v>15226</v>
      </c>
      <c r="K50" s="283">
        <f>$I50-'[1]Año 2017'!$I50</f>
        <v>2755</v>
      </c>
      <c r="L50" s="285">
        <f>$J50-'[1]Año 2017'!$J50</f>
        <v>774</v>
      </c>
      <c r="M50" s="141"/>
      <c r="N50" s="142"/>
    </row>
    <row r="51" spans="1:14" x14ac:dyDescent="0.2">
      <c r="A51" s="281">
        <v>45</v>
      </c>
      <c r="B51" s="282" t="s">
        <v>43</v>
      </c>
      <c r="C51" s="283">
        <v>10442</v>
      </c>
      <c r="D51" s="284">
        <v>1523</v>
      </c>
      <c r="E51" s="283">
        <v>10723</v>
      </c>
      <c r="F51" s="284">
        <v>1535</v>
      </c>
      <c r="G51" s="283">
        <v>10992</v>
      </c>
      <c r="H51" s="284">
        <v>1589</v>
      </c>
      <c r="I51" s="283">
        <v>11292</v>
      </c>
      <c r="J51" s="284">
        <v>1646</v>
      </c>
      <c r="K51" s="283">
        <f>$I51-'[1]Año 2017'!$I51</f>
        <v>1132</v>
      </c>
      <c r="L51" s="285">
        <f>$J51-'[1]Año 2017'!$J51</f>
        <v>161</v>
      </c>
      <c r="M51" s="141"/>
      <c r="N51" s="142"/>
    </row>
    <row r="52" spans="1:14" x14ac:dyDescent="0.2">
      <c r="A52" s="281">
        <v>46</v>
      </c>
      <c r="B52" s="282" t="s">
        <v>44</v>
      </c>
      <c r="C52" s="283">
        <v>4214996</v>
      </c>
      <c r="D52" s="284">
        <v>72078</v>
      </c>
      <c r="E52" s="283">
        <v>4323804</v>
      </c>
      <c r="F52" s="284">
        <v>72561</v>
      </c>
      <c r="G52" s="283">
        <v>4389333</v>
      </c>
      <c r="H52" s="284">
        <v>73111</v>
      </c>
      <c r="I52" s="283">
        <v>4459644</v>
      </c>
      <c r="J52" s="284">
        <v>73641</v>
      </c>
      <c r="K52" s="283">
        <f>$I52-'[1]Año 2017'!$I52</f>
        <v>310004</v>
      </c>
      <c r="L52" s="285">
        <f>$J52-'[1]Año 2017'!$J52</f>
        <v>2246</v>
      </c>
      <c r="M52" s="141"/>
      <c r="N52" s="142"/>
    </row>
    <row r="53" spans="1:14" x14ac:dyDescent="0.2">
      <c r="A53" s="281">
        <v>47</v>
      </c>
      <c r="B53" s="282" t="s">
        <v>45</v>
      </c>
      <c r="C53" s="283">
        <v>373813</v>
      </c>
      <c r="D53" s="284">
        <v>17551</v>
      </c>
      <c r="E53" s="283">
        <v>384940</v>
      </c>
      <c r="F53" s="284">
        <v>18366</v>
      </c>
      <c r="G53" s="283">
        <v>396415</v>
      </c>
      <c r="H53" s="284">
        <v>19249</v>
      </c>
      <c r="I53" s="283">
        <v>407929</v>
      </c>
      <c r="J53" s="284">
        <v>20132</v>
      </c>
      <c r="K53" s="283">
        <f>$I53-'[1]Año 2017'!$I53</f>
        <v>44033</v>
      </c>
      <c r="L53" s="285">
        <f>$J53-'[1]Año 2017'!$J53</f>
        <v>3470</v>
      </c>
      <c r="M53" s="141"/>
      <c r="N53" s="142"/>
    </row>
    <row r="54" spans="1:14" x14ac:dyDescent="0.2">
      <c r="A54" s="281">
        <v>48</v>
      </c>
      <c r="B54" s="282" t="s">
        <v>46</v>
      </c>
      <c r="C54" s="283">
        <v>16535</v>
      </c>
      <c r="D54" s="284">
        <v>1204</v>
      </c>
      <c r="E54" s="283">
        <v>17008</v>
      </c>
      <c r="F54" s="284">
        <v>1166</v>
      </c>
      <c r="G54" s="283">
        <v>17390</v>
      </c>
      <c r="H54" s="284">
        <v>1204</v>
      </c>
      <c r="I54" s="283">
        <v>17846</v>
      </c>
      <c r="J54" s="284">
        <v>1236</v>
      </c>
      <c r="K54" s="283">
        <f>$I54-'[1]Año 2017'!$I54</f>
        <v>1874</v>
      </c>
      <c r="L54" s="285">
        <f>$J54-'[1]Año 2017'!$J54</f>
        <v>76</v>
      </c>
      <c r="M54" s="141"/>
      <c r="N54" s="142"/>
    </row>
    <row r="55" spans="1:14" x14ac:dyDescent="0.2">
      <c r="A55" s="281">
        <v>49</v>
      </c>
      <c r="B55" s="282" t="s">
        <v>47</v>
      </c>
      <c r="C55" s="283">
        <v>145610</v>
      </c>
      <c r="D55" s="284">
        <v>2287</v>
      </c>
      <c r="E55" s="283">
        <v>150074</v>
      </c>
      <c r="F55" s="284">
        <v>2267</v>
      </c>
      <c r="G55" s="283">
        <v>154066</v>
      </c>
      <c r="H55" s="284">
        <v>2344</v>
      </c>
      <c r="I55" s="283">
        <v>158559</v>
      </c>
      <c r="J55" s="284">
        <v>2443</v>
      </c>
      <c r="K55" s="283">
        <f>$I55-'[1]Año 2017'!$I55</f>
        <v>17389</v>
      </c>
      <c r="L55" s="285">
        <f>$J55-'[1]Año 2017'!$J55</f>
        <v>231</v>
      </c>
      <c r="M55" s="141"/>
      <c r="N55" s="142"/>
    </row>
    <row r="56" spans="1:14" x14ac:dyDescent="0.2">
      <c r="A56" s="281">
        <v>50</v>
      </c>
      <c r="B56" s="282" t="s">
        <v>48</v>
      </c>
      <c r="C56" s="283">
        <v>183489</v>
      </c>
      <c r="D56" s="284">
        <v>1068</v>
      </c>
      <c r="E56" s="283">
        <v>186756</v>
      </c>
      <c r="F56" s="284">
        <v>1053</v>
      </c>
      <c r="G56" s="283">
        <v>189986</v>
      </c>
      <c r="H56" s="284">
        <v>1097</v>
      </c>
      <c r="I56" s="283">
        <v>193534</v>
      </c>
      <c r="J56" s="284">
        <v>1128</v>
      </c>
      <c r="K56" s="283">
        <f>$I56-'[1]Año 2017'!$I56</f>
        <v>13442</v>
      </c>
      <c r="L56" s="285">
        <f>$J56-'[1]Año 2017'!$J56</f>
        <v>90</v>
      </c>
      <c r="M56" s="141"/>
      <c r="N56" s="142"/>
    </row>
    <row r="57" spans="1:14" x14ac:dyDescent="0.2">
      <c r="A57" s="281">
        <v>51</v>
      </c>
      <c r="B57" s="282" t="s">
        <v>151</v>
      </c>
      <c r="C57" s="283">
        <v>641</v>
      </c>
      <c r="D57" s="284">
        <v>151</v>
      </c>
      <c r="E57" s="283">
        <v>646</v>
      </c>
      <c r="F57" s="284">
        <v>146</v>
      </c>
      <c r="G57" s="283">
        <v>655</v>
      </c>
      <c r="H57" s="284">
        <v>149</v>
      </c>
      <c r="I57" s="283">
        <v>667</v>
      </c>
      <c r="J57" s="284">
        <v>151</v>
      </c>
      <c r="K57" s="283">
        <f>$I57-'[1]Año 2017'!$I57</f>
        <v>32</v>
      </c>
      <c r="L57" s="285">
        <f>$J57-'[1]Año 2017'!$J57</f>
        <v>5</v>
      </c>
      <c r="M57" s="141"/>
      <c r="N57" s="142"/>
    </row>
    <row r="58" spans="1:14" x14ac:dyDescent="0.2">
      <c r="A58" s="281">
        <v>52</v>
      </c>
      <c r="B58" s="282" t="s">
        <v>49</v>
      </c>
      <c r="C58" s="283">
        <v>57434</v>
      </c>
      <c r="D58" s="284">
        <v>11834</v>
      </c>
      <c r="E58" s="283">
        <v>58290</v>
      </c>
      <c r="F58" s="284">
        <v>12000</v>
      </c>
      <c r="G58" s="283">
        <v>59205</v>
      </c>
      <c r="H58" s="284">
        <v>12325</v>
      </c>
      <c r="I58" s="283">
        <v>60241</v>
      </c>
      <c r="J58" s="284">
        <v>12629</v>
      </c>
      <c r="K58" s="283">
        <f>$I58-'[1]Año 2017'!$I58</f>
        <v>3749</v>
      </c>
      <c r="L58" s="285">
        <f>$J58-'[1]Año 2017'!$J58</f>
        <v>1070</v>
      </c>
      <c r="M58" s="141"/>
      <c r="N58" s="142"/>
    </row>
    <row r="59" spans="1:14" x14ac:dyDescent="0.2">
      <c r="A59" s="281">
        <v>53</v>
      </c>
      <c r="B59" s="282" t="s">
        <v>50</v>
      </c>
      <c r="C59" s="283">
        <v>21012</v>
      </c>
      <c r="D59" s="284">
        <v>1154</v>
      </c>
      <c r="E59" s="283">
        <v>21412</v>
      </c>
      <c r="F59" s="284">
        <v>1163</v>
      </c>
      <c r="G59" s="283">
        <v>21821</v>
      </c>
      <c r="H59" s="284">
        <v>1195</v>
      </c>
      <c r="I59" s="283">
        <v>22141</v>
      </c>
      <c r="J59" s="284">
        <v>1229</v>
      </c>
      <c r="K59" s="283">
        <f>$I59-'[1]Año 2017'!$I59</f>
        <v>1398</v>
      </c>
      <c r="L59" s="285">
        <f>$J59-'[1]Año 2017'!$J59</f>
        <v>96</v>
      </c>
      <c r="M59" s="141"/>
      <c r="N59" s="142"/>
    </row>
    <row r="60" spans="1:14" x14ac:dyDescent="0.2">
      <c r="A60" s="281">
        <v>54</v>
      </c>
      <c r="B60" s="282" t="s">
        <v>51</v>
      </c>
      <c r="C60" s="283">
        <v>655599</v>
      </c>
      <c r="D60" s="284">
        <v>1719</v>
      </c>
      <c r="E60" s="283">
        <v>670925</v>
      </c>
      <c r="F60" s="284">
        <v>1734</v>
      </c>
      <c r="G60" s="283">
        <v>685185</v>
      </c>
      <c r="H60" s="284">
        <v>1746</v>
      </c>
      <c r="I60" s="283">
        <v>699645</v>
      </c>
      <c r="J60" s="284">
        <v>1763</v>
      </c>
      <c r="K60" s="283">
        <f>$I60-'[1]Año 2017'!$I60</f>
        <v>57968</v>
      </c>
      <c r="L60" s="285">
        <f>$J60-'[1]Año 2017'!$J60</f>
        <v>73</v>
      </c>
      <c r="M60" s="141"/>
      <c r="N60" s="142"/>
    </row>
    <row r="61" spans="1:14" x14ac:dyDescent="0.2">
      <c r="A61" s="281">
        <v>55</v>
      </c>
      <c r="B61" s="282" t="s">
        <v>52</v>
      </c>
      <c r="C61" s="283">
        <v>9067</v>
      </c>
      <c r="D61" s="284">
        <v>642</v>
      </c>
      <c r="E61" s="283">
        <v>9304</v>
      </c>
      <c r="F61" s="284">
        <v>645</v>
      </c>
      <c r="G61" s="283">
        <v>9553</v>
      </c>
      <c r="H61" s="284">
        <v>666</v>
      </c>
      <c r="I61" s="283">
        <v>9806</v>
      </c>
      <c r="J61" s="284">
        <v>693</v>
      </c>
      <c r="K61" s="283">
        <f>$I61-'[1]Año 2017'!$I61</f>
        <v>956</v>
      </c>
      <c r="L61" s="285">
        <f>$J61-'[1]Año 2017'!$J61</f>
        <v>69</v>
      </c>
      <c r="M61" s="141"/>
      <c r="N61" s="142"/>
    </row>
    <row r="62" spans="1:14" x14ac:dyDescent="0.2">
      <c r="A62" s="281">
        <v>56</v>
      </c>
      <c r="B62" s="282" t="s">
        <v>53</v>
      </c>
      <c r="C62" s="283">
        <v>280741</v>
      </c>
      <c r="D62" s="284">
        <v>15396</v>
      </c>
      <c r="E62" s="283">
        <v>289951</v>
      </c>
      <c r="F62" s="284">
        <v>15776</v>
      </c>
      <c r="G62" s="283">
        <v>298521</v>
      </c>
      <c r="H62" s="284">
        <v>16229</v>
      </c>
      <c r="I62" s="283">
        <v>307542</v>
      </c>
      <c r="J62" s="284">
        <v>16724</v>
      </c>
      <c r="K62" s="283">
        <f>$I62-'[1]Año 2017'!$I62</f>
        <v>34497</v>
      </c>
      <c r="L62" s="285">
        <f>$J62-'[1]Año 2017'!$J62</f>
        <v>1741</v>
      </c>
      <c r="M62" s="141"/>
      <c r="N62" s="142"/>
    </row>
    <row r="63" spans="1:14" x14ac:dyDescent="0.2">
      <c r="A63" s="281">
        <v>57</v>
      </c>
      <c r="B63" s="282" t="s">
        <v>447</v>
      </c>
      <c r="C63" s="283">
        <v>21585</v>
      </c>
      <c r="D63" s="284">
        <v>1313</v>
      </c>
      <c r="E63" s="283">
        <v>21763</v>
      </c>
      <c r="F63" s="284">
        <v>1324</v>
      </c>
      <c r="G63" s="283">
        <v>22222</v>
      </c>
      <c r="H63" s="284">
        <v>1334</v>
      </c>
      <c r="I63" s="283">
        <v>22664</v>
      </c>
      <c r="J63" s="284">
        <v>1351</v>
      </c>
      <c r="K63" s="283">
        <f>$I63-'[1]Año 2017'!$I63</f>
        <v>1497</v>
      </c>
      <c r="L63" s="285">
        <f>$J63-'[1]Año 2017'!$J63</f>
        <v>56</v>
      </c>
      <c r="M63" s="141"/>
      <c r="N63" s="142"/>
    </row>
    <row r="64" spans="1:14" x14ac:dyDescent="0.2">
      <c r="A64" s="281">
        <v>58</v>
      </c>
      <c r="B64" s="282" t="s">
        <v>448</v>
      </c>
      <c r="C64" s="283">
        <v>7902</v>
      </c>
      <c r="D64" s="284">
        <v>1219</v>
      </c>
      <c r="E64" s="283">
        <v>7976</v>
      </c>
      <c r="F64" s="284">
        <v>1248</v>
      </c>
      <c r="G64" s="283">
        <v>8168</v>
      </c>
      <c r="H64" s="284">
        <v>1292</v>
      </c>
      <c r="I64" s="283">
        <v>8333</v>
      </c>
      <c r="J64" s="284">
        <v>1322</v>
      </c>
      <c r="K64" s="283">
        <f>$I64-'[1]Año 2017'!$I64</f>
        <v>640</v>
      </c>
      <c r="L64" s="285">
        <f>$J64-'[1]Año 2017'!$J64</f>
        <v>143</v>
      </c>
      <c r="M64" s="141"/>
      <c r="N64" s="142"/>
    </row>
    <row r="65" spans="1:14" x14ac:dyDescent="0.2">
      <c r="A65" s="281">
        <v>59</v>
      </c>
      <c r="B65" s="282" t="s">
        <v>449</v>
      </c>
      <c r="C65" s="283">
        <v>19392</v>
      </c>
      <c r="D65" s="284">
        <v>1531</v>
      </c>
      <c r="E65" s="283">
        <v>19629</v>
      </c>
      <c r="F65" s="284">
        <v>1545</v>
      </c>
      <c r="G65" s="283">
        <v>19989</v>
      </c>
      <c r="H65" s="284">
        <v>1558</v>
      </c>
      <c r="I65" s="283">
        <v>20324</v>
      </c>
      <c r="J65" s="284">
        <v>1582</v>
      </c>
      <c r="K65" s="283">
        <f>$I65-'[1]Año 2017'!$I65</f>
        <v>1317</v>
      </c>
      <c r="L65" s="285">
        <f>$J65-'[1]Año 2017'!$J65</f>
        <v>71</v>
      </c>
      <c r="M65" s="141"/>
      <c r="N65" s="142"/>
    </row>
    <row r="66" spans="1:14" x14ac:dyDescent="0.2">
      <c r="A66" s="281">
        <v>60</v>
      </c>
      <c r="B66" s="282" t="s">
        <v>246</v>
      </c>
      <c r="C66" s="283">
        <v>48138</v>
      </c>
      <c r="D66" s="284">
        <v>6231</v>
      </c>
      <c r="E66" s="283">
        <v>49667</v>
      </c>
      <c r="F66" s="284">
        <v>6414</v>
      </c>
      <c r="G66" s="283">
        <v>51096</v>
      </c>
      <c r="H66" s="284">
        <v>6731</v>
      </c>
      <c r="I66" s="283">
        <v>52395</v>
      </c>
      <c r="J66" s="284">
        <v>7000</v>
      </c>
      <c r="K66" s="283">
        <f>$I66-'[1]Año 2017'!$I66</f>
        <v>5571</v>
      </c>
      <c r="L66" s="285">
        <f>$J66-'[1]Año 2017'!$J66</f>
        <v>1059</v>
      </c>
      <c r="M66" s="141"/>
      <c r="N66" s="142"/>
    </row>
    <row r="67" spans="1:14" x14ac:dyDescent="0.2">
      <c r="A67" s="281">
        <v>61</v>
      </c>
      <c r="B67" s="282" t="s">
        <v>242</v>
      </c>
      <c r="C67" s="283">
        <v>206995</v>
      </c>
      <c r="D67" s="284">
        <v>41031</v>
      </c>
      <c r="E67" s="283">
        <v>214239</v>
      </c>
      <c r="F67" s="284">
        <v>42941</v>
      </c>
      <c r="G67" s="283">
        <v>221437</v>
      </c>
      <c r="H67" s="284">
        <v>44889</v>
      </c>
      <c r="I67" s="283">
        <v>227893</v>
      </c>
      <c r="J67" s="284">
        <v>46856</v>
      </c>
      <c r="K67" s="283">
        <f>$I67-'[1]Año 2017'!$I67</f>
        <v>27178</v>
      </c>
      <c r="L67" s="285">
        <f>$J67-'[1]Año 2017'!$J67</f>
        <v>7416</v>
      </c>
      <c r="M67" s="141"/>
      <c r="N67" s="142"/>
    </row>
    <row r="68" spans="1:14" x14ac:dyDescent="0.2">
      <c r="A68" s="281">
        <v>62</v>
      </c>
      <c r="B68" s="282" t="s">
        <v>245</v>
      </c>
      <c r="C68" s="283">
        <v>29378</v>
      </c>
      <c r="D68" s="284">
        <v>3817</v>
      </c>
      <c r="E68" s="283">
        <v>30272</v>
      </c>
      <c r="F68" s="284">
        <v>3914</v>
      </c>
      <c r="G68" s="283">
        <v>31084</v>
      </c>
      <c r="H68" s="284">
        <v>4028</v>
      </c>
      <c r="I68" s="283">
        <v>31940</v>
      </c>
      <c r="J68" s="284">
        <v>4156</v>
      </c>
      <c r="K68" s="283">
        <f>$I68-'[1]Año 2017'!$I68</f>
        <v>3348</v>
      </c>
      <c r="L68" s="285">
        <f>$J68-'[1]Año 2017'!$J68</f>
        <v>453</v>
      </c>
      <c r="M68" s="141"/>
      <c r="N68" s="142"/>
    </row>
    <row r="69" spans="1:14" x14ac:dyDescent="0.2">
      <c r="A69" s="281">
        <v>63</v>
      </c>
      <c r="B69" s="282" t="s">
        <v>239</v>
      </c>
      <c r="C69" s="283">
        <v>1746</v>
      </c>
      <c r="D69" s="284">
        <v>604</v>
      </c>
      <c r="E69" s="283">
        <v>1833</v>
      </c>
      <c r="F69" s="284">
        <v>630</v>
      </c>
      <c r="G69" s="283">
        <v>1911</v>
      </c>
      <c r="H69" s="284">
        <v>659</v>
      </c>
      <c r="I69" s="283">
        <v>1993</v>
      </c>
      <c r="J69" s="284">
        <v>681</v>
      </c>
      <c r="K69" s="283">
        <f>$I69-'[1]Año 2017'!$I69</f>
        <v>304</v>
      </c>
      <c r="L69" s="285">
        <f>$J69-'[1]Año 2017'!$J69</f>
        <v>105</v>
      </c>
      <c r="M69" s="141"/>
      <c r="N69" s="142"/>
    </row>
    <row r="70" spans="1:14" x14ac:dyDescent="0.2">
      <c r="A70" s="281">
        <v>64</v>
      </c>
      <c r="B70" s="282" t="s">
        <v>248</v>
      </c>
      <c r="C70" s="283">
        <v>238240</v>
      </c>
      <c r="D70" s="284">
        <v>1552</v>
      </c>
      <c r="E70" s="283">
        <v>247524</v>
      </c>
      <c r="F70" s="284">
        <v>1583</v>
      </c>
      <c r="G70" s="283">
        <v>256002</v>
      </c>
      <c r="H70" s="284">
        <v>1657</v>
      </c>
      <c r="I70" s="283">
        <v>264135</v>
      </c>
      <c r="J70" s="284">
        <v>1727</v>
      </c>
      <c r="K70" s="283">
        <f>$I70-'[1]Año 2017'!$I70</f>
        <v>36178</v>
      </c>
      <c r="L70" s="285">
        <f>$J70-'[1]Año 2017'!$J70</f>
        <v>243</v>
      </c>
      <c r="M70" s="141"/>
      <c r="N70" s="142"/>
    </row>
    <row r="71" spans="1:14" x14ac:dyDescent="0.2">
      <c r="A71" s="281">
        <v>65</v>
      </c>
      <c r="B71" s="282" t="s">
        <v>249</v>
      </c>
      <c r="C71" s="283">
        <v>725769</v>
      </c>
      <c r="D71" s="284">
        <v>3977</v>
      </c>
      <c r="E71" s="283">
        <v>750553</v>
      </c>
      <c r="F71" s="284">
        <v>4084</v>
      </c>
      <c r="G71" s="283">
        <v>775744</v>
      </c>
      <c r="H71" s="284">
        <v>4273</v>
      </c>
      <c r="I71" s="283">
        <v>801789</v>
      </c>
      <c r="J71" s="284">
        <v>4467</v>
      </c>
      <c r="K71" s="283">
        <f>$I71-'[1]Año 2017'!$I71</f>
        <v>98808</v>
      </c>
      <c r="L71" s="285">
        <f>$J71-'[1]Año 2017'!$J71</f>
        <v>602</v>
      </c>
      <c r="M71" s="141"/>
      <c r="N71" s="142"/>
    </row>
    <row r="72" spans="1:14" x14ac:dyDescent="0.2">
      <c r="A72" s="281">
        <v>66</v>
      </c>
      <c r="B72" s="282" t="s">
        <v>247</v>
      </c>
      <c r="C72" s="283">
        <v>1084565</v>
      </c>
      <c r="D72" s="284">
        <v>82132</v>
      </c>
      <c r="E72" s="283">
        <v>1119633</v>
      </c>
      <c r="F72" s="284">
        <v>85034</v>
      </c>
      <c r="G72" s="283">
        <v>1152819</v>
      </c>
      <c r="H72" s="284">
        <v>88137</v>
      </c>
      <c r="I72" s="283">
        <v>1187410</v>
      </c>
      <c r="J72" s="284">
        <v>91056</v>
      </c>
      <c r="K72" s="283">
        <f>$I72-'[1]Año 2017'!$I72</f>
        <v>137590</v>
      </c>
      <c r="L72" s="285">
        <f>$J72-'[1]Año 2017'!$J72</f>
        <v>12032</v>
      </c>
      <c r="M72" s="141"/>
      <c r="N72" s="142"/>
    </row>
    <row r="73" spans="1:14" x14ac:dyDescent="0.2">
      <c r="A73" s="281">
        <v>67</v>
      </c>
      <c r="B73" s="282" t="s">
        <v>240</v>
      </c>
      <c r="C73" s="283">
        <v>1675</v>
      </c>
      <c r="D73" s="284">
        <v>1393</v>
      </c>
      <c r="E73" s="283">
        <v>1723</v>
      </c>
      <c r="F73" s="284">
        <v>1410</v>
      </c>
      <c r="G73" s="283">
        <v>1763</v>
      </c>
      <c r="H73" s="284">
        <v>1442</v>
      </c>
      <c r="I73" s="283">
        <v>1829</v>
      </c>
      <c r="J73" s="284">
        <v>1479</v>
      </c>
      <c r="K73" s="283">
        <f>$I73-'[1]Año 2017'!$I73</f>
        <v>202</v>
      </c>
      <c r="L73" s="285">
        <f>$J73-'[1]Año 2017'!$J73</f>
        <v>130</v>
      </c>
      <c r="M73" s="141"/>
      <c r="N73" s="142"/>
    </row>
    <row r="74" spans="1:14" x14ac:dyDescent="0.2">
      <c r="A74" s="281">
        <v>68</v>
      </c>
      <c r="B74" s="282" t="s">
        <v>237</v>
      </c>
      <c r="C74" s="283">
        <v>2551</v>
      </c>
      <c r="D74" s="284">
        <v>877</v>
      </c>
      <c r="E74" s="283">
        <v>2646</v>
      </c>
      <c r="F74" s="284">
        <v>855</v>
      </c>
      <c r="G74" s="283">
        <v>2721</v>
      </c>
      <c r="H74" s="284">
        <v>895</v>
      </c>
      <c r="I74" s="283">
        <v>2802</v>
      </c>
      <c r="J74" s="284">
        <v>917</v>
      </c>
      <c r="K74" s="283">
        <f>$I74-'[1]Año 2017'!$I74</f>
        <v>349</v>
      </c>
      <c r="L74" s="285">
        <f>$J74-'[1]Año 2017'!$J74</f>
        <v>74</v>
      </c>
      <c r="M74" s="141"/>
      <c r="N74" s="142"/>
    </row>
    <row r="75" spans="1:14" x14ac:dyDescent="0.2">
      <c r="A75" s="281">
        <v>69</v>
      </c>
      <c r="B75" s="282" t="s">
        <v>243</v>
      </c>
      <c r="C75" s="283">
        <v>2831</v>
      </c>
      <c r="D75" s="284">
        <v>627</v>
      </c>
      <c r="E75" s="283">
        <v>2915</v>
      </c>
      <c r="F75" s="284">
        <v>641</v>
      </c>
      <c r="G75" s="283">
        <v>3010</v>
      </c>
      <c r="H75" s="284">
        <v>661</v>
      </c>
      <c r="I75" s="283">
        <v>3102</v>
      </c>
      <c r="J75" s="284">
        <v>682</v>
      </c>
      <c r="K75" s="283">
        <f>$I75-'[1]Año 2017'!$I75</f>
        <v>340</v>
      </c>
      <c r="L75" s="285">
        <f>$J75-'[1]Año 2017'!$J75</f>
        <v>70</v>
      </c>
      <c r="M75" s="141"/>
      <c r="N75" s="142"/>
    </row>
    <row r="76" spans="1:14" x14ac:dyDescent="0.2">
      <c r="A76" s="281">
        <v>70</v>
      </c>
      <c r="B76" s="282" t="s">
        <v>287</v>
      </c>
      <c r="C76" s="283">
        <v>24328</v>
      </c>
      <c r="D76" s="284">
        <v>2456</v>
      </c>
      <c r="E76" s="283">
        <v>26775</v>
      </c>
      <c r="F76" s="284">
        <v>2539</v>
      </c>
      <c r="G76" s="283">
        <v>29457</v>
      </c>
      <c r="H76" s="284">
        <v>2677</v>
      </c>
      <c r="I76" s="283">
        <v>32203</v>
      </c>
      <c r="J76" s="284">
        <v>2835</v>
      </c>
      <c r="K76" s="283">
        <f>$I76-'[1]Año 2017'!$I76</f>
        <v>10460</v>
      </c>
      <c r="L76" s="285">
        <f>$J76-'[1]Año 2017'!$J76</f>
        <v>531</v>
      </c>
      <c r="M76" s="141"/>
      <c r="N76" s="142"/>
    </row>
    <row r="77" spans="1:14" x14ac:dyDescent="0.2">
      <c r="A77" s="281">
        <v>71</v>
      </c>
      <c r="B77" s="282" t="s">
        <v>288</v>
      </c>
      <c r="C77" s="283">
        <v>4969</v>
      </c>
      <c r="D77" s="284">
        <v>617</v>
      </c>
      <c r="E77" s="283">
        <v>5260</v>
      </c>
      <c r="F77" s="284">
        <v>610</v>
      </c>
      <c r="G77" s="283">
        <v>5503</v>
      </c>
      <c r="H77" s="284">
        <v>646</v>
      </c>
      <c r="I77" s="283">
        <v>5807</v>
      </c>
      <c r="J77" s="284">
        <v>685</v>
      </c>
      <c r="K77" s="283">
        <f>$I77-'[1]Año 2017'!$I77</f>
        <v>1121</v>
      </c>
      <c r="L77" s="285">
        <f>$J77-'[1]Año 2017'!$J77</f>
        <v>98</v>
      </c>
      <c r="M77" s="141"/>
      <c r="N77" s="142"/>
    </row>
    <row r="78" spans="1:14" x14ac:dyDescent="0.2">
      <c r="A78" s="281">
        <v>72</v>
      </c>
      <c r="B78" s="282" t="s">
        <v>289</v>
      </c>
      <c r="C78" s="283">
        <v>3935</v>
      </c>
      <c r="D78" s="284">
        <v>807</v>
      </c>
      <c r="E78" s="283">
        <v>4146</v>
      </c>
      <c r="F78" s="284">
        <v>821</v>
      </c>
      <c r="G78" s="283">
        <v>4340</v>
      </c>
      <c r="H78" s="284">
        <v>872</v>
      </c>
      <c r="I78" s="283">
        <v>4571</v>
      </c>
      <c r="J78" s="284">
        <v>926</v>
      </c>
      <c r="K78" s="283">
        <f>$I78-'[1]Año 2017'!$I78</f>
        <v>847</v>
      </c>
      <c r="L78" s="285">
        <f>$J78-'[1]Año 2017'!$J78</f>
        <v>166</v>
      </c>
      <c r="M78" s="141"/>
      <c r="N78" s="142"/>
    </row>
    <row r="79" spans="1:14" x14ac:dyDescent="0.2">
      <c r="A79" s="281">
        <v>73</v>
      </c>
      <c r="B79" s="282" t="s">
        <v>290</v>
      </c>
      <c r="C79" s="283">
        <v>363</v>
      </c>
      <c r="D79" s="284">
        <v>53</v>
      </c>
      <c r="E79" s="283">
        <v>387</v>
      </c>
      <c r="F79" s="284">
        <v>51</v>
      </c>
      <c r="G79" s="283">
        <v>398</v>
      </c>
      <c r="H79" s="284">
        <v>54</v>
      </c>
      <c r="I79" s="283">
        <v>415</v>
      </c>
      <c r="J79" s="284">
        <v>56</v>
      </c>
      <c r="K79" s="283">
        <f>$I79-'[1]Año 2017'!$I79</f>
        <v>63</v>
      </c>
      <c r="L79" s="285">
        <f>$J79-'[1]Año 2017'!$J79</f>
        <v>4</v>
      </c>
      <c r="M79" s="141"/>
      <c r="N79" s="142"/>
    </row>
    <row r="80" spans="1:14" x14ac:dyDescent="0.2">
      <c r="A80" s="281">
        <v>74</v>
      </c>
      <c r="B80" s="282" t="s">
        <v>291</v>
      </c>
      <c r="C80" s="283">
        <v>5283</v>
      </c>
      <c r="D80" s="284">
        <v>701</v>
      </c>
      <c r="E80" s="283">
        <v>5569</v>
      </c>
      <c r="F80" s="284">
        <v>727</v>
      </c>
      <c r="G80" s="283">
        <v>5868</v>
      </c>
      <c r="H80" s="284">
        <v>767</v>
      </c>
      <c r="I80" s="283">
        <v>6141</v>
      </c>
      <c r="J80" s="284">
        <v>821</v>
      </c>
      <c r="K80" s="283">
        <f>$I80-'[1]Año 2017'!$I80</f>
        <v>1144</v>
      </c>
      <c r="L80" s="285">
        <f>$J80-'[1]Año 2017'!$J80</f>
        <v>158</v>
      </c>
      <c r="M80" s="141"/>
      <c r="N80" s="142"/>
    </row>
    <row r="81" spans="1:14" x14ac:dyDescent="0.2">
      <c r="A81" s="281">
        <v>75</v>
      </c>
      <c r="B81" s="282" t="s">
        <v>292</v>
      </c>
      <c r="C81" s="283">
        <v>17944</v>
      </c>
      <c r="D81" s="284">
        <v>17337</v>
      </c>
      <c r="E81" s="283">
        <v>18465</v>
      </c>
      <c r="F81" s="284">
        <v>17764</v>
      </c>
      <c r="G81" s="283">
        <v>19021</v>
      </c>
      <c r="H81" s="284">
        <v>18498</v>
      </c>
      <c r="I81" s="283">
        <v>19599</v>
      </c>
      <c r="J81" s="284">
        <v>19257</v>
      </c>
      <c r="K81" s="283">
        <f>$I81-'[1]Año 2017'!$I81</f>
        <v>2082</v>
      </c>
      <c r="L81" s="285">
        <f>$J81-'[1]Año 2017'!$J81</f>
        <v>2583</v>
      </c>
      <c r="M81" s="141"/>
      <c r="N81" s="142"/>
    </row>
    <row r="82" spans="1:14" x14ac:dyDescent="0.2">
      <c r="A82" s="281">
        <v>76</v>
      </c>
      <c r="B82" s="282" t="s">
        <v>293</v>
      </c>
      <c r="C82" s="283">
        <v>447628</v>
      </c>
      <c r="D82" s="284">
        <v>71791</v>
      </c>
      <c r="E82" s="283">
        <v>467086</v>
      </c>
      <c r="F82" s="284">
        <v>74651</v>
      </c>
      <c r="G82" s="283">
        <v>485723</v>
      </c>
      <c r="H82" s="284">
        <v>77837</v>
      </c>
      <c r="I82" s="283">
        <v>503570</v>
      </c>
      <c r="J82" s="284">
        <v>80711</v>
      </c>
      <c r="K82" s="283">
        <f>$I82-'[1]Año 2017'!$I82</f>
        <v>76611</v>
      </c>
      <c r="L82" s="285">
        <f>$J82-'[1]Año 2017'!$J82</f>
        <v>11974</v>
      </c>
      <c r="M82" s="141"/>
      <c r="N82" s="142"/>
    </row>
    <row r="83" spans="1:14" s="76" customFormat="1" x14ac:dyDescent="0.2">
      <c r="A83" s="281">
        <v>77</v>
      </c>
      <c r="B83" s="282" t="s">
        <v>294</v>
      </c>
      <c r="C83" s="283">
        <v>506</v>
      </c>
      <c r="D83" s="284">
        <v>148</v>
      </c>
      <c r="E83" s="283">
        <v>545</v>
      </c>
      <c r="F83" s="284">
        <v>147</v>
      </c>
      <c r="G83" s="283">
        <v>581</v>
      </c>
      <c r="H83" s="284">
        <v>152</v>
      </c>
      <c r="I83" s="283">
        <v>624</v>
      </c>
      <c r="J83" s="284">
        <v>160</v>
      </c>
      <c r="K83" s="283">
        <f>$I83-'[1]Año 2017'!$I83</f>
        <v>161</v>
      </c>
      <c r="L83" s="285">
        <f>$J83-'[1]Año 2017'!$J83</f>
        <v>23</v>
      </c>
      <c r="M83" s="141"/>
      <c r="N83" s="142"/>
    </row>
    <row r="84" spans="1:14" x14ac:dyDescent="0.2">
      <c r="A84" s="281">
        <v>78</v>
      </c>
      <c r="B84" s="282" t="s">
        <v>295</v>
      </c>
      <c r="C84" s="283">
        <v>9699</v>
      </c>
      <c r="D84" s="284">
        <v>2764</v>
      </c>
      <c r="E84" s="283">
        <v>10022</v>
      </c>
      <c r="F84" s="284">
        <v>2853</v>
      </c>
      <c r="G84" s="283">
        <v>10284</v>
      </c>
      <c r="H84" s="284">
        <v>2964</v>
      </c>
      <c r="I84" s="283">
        <v>10621</v>
      </c>
      <c r="J84" s="284">
        <v>3051</v>
      </c>
      <c r="K84" s="283">
        <f>$I84-'[1]Año 2017'!$I84</f>
        <v>1268</v>
      </c>
      <c r="L84" s="285">
        <f>$J84-'[1]Año 2017'!$J84</f>
        <v>405</v>
      </c>
      <c r="M84" s="141"/>
      <c r="N84" s="142"/>
    </row>
    <row r="85" spans="1:14" x14ac:dyDescent="0.2">
      <c r="A85" s="281">
        <v>79</v>
      </c>
      <c r="B85" s="282" t="s">
        <v>296</v>
      </c>
      <c r="C85" s="283">
        <v>3543</v>
      </c>
      <c r="D85" s="284">
        <v>363</v>
      </c>
      <c r="E85" s="283">
        <v>3690</v>
      </c>
      <c r="F85" s="284">
        <v>350</v>
      </c>
      <c r="G85" s="283">
        <v>3842</v>
      </c>
      <c r="H85" s="284">
        <v>369</v>
      </c>
      <c r="I85" s="283">
        <v>3958</v>
      </c>
      <c r="J85" s="284">
        <v>391</v>
      </c>
      <c r="K85" s="283">
        <f>$I85-'[1]Año 2017'!$I85</f>
        <v>548</v>
      </c>
      <c r="L85" s="285">
        <f>$J85-'[1]Año 2017'!$J85</f>
        <v>47</v>
      </c>
      <c r="M85" s="141"/>
      <c r="N85" s="142"/>
    </row>
    <row r="86" spans="1:14" x14ac:dyDescent="0.2">
      <c r="A86" s="281">
        <v>80</v>
      </c>
      <c r="B86" s="282" t="s">
        <v>297</v>
      </c>
      <c r="C86" s="283">
        <v>108474</v>
      </c>
      <c r="D86" s="284">
        <v>23032</v>
      </c>
      <c r="E86" s="283">
        <v>117749</v>
      </c>
      <c r="F86" s="284">
        <v>24440</v>
      </c>
      <c r="G86" s="283">
        <v>127651</v>
      </c>
      <c r="H86" s="284">
        <v>26058</v>
      </c>
      <c r="I86" s="283">
        <v>138335</v>
      </c>
      <c r="J86" s="284">
        <v>27583</v>
      </c>
      <c r="K86" s="283">
        <f>$I86-'[1]Año 2017'!$I86</f>
        <v>38537</v>
      </c>
      <c r="L86" s="285">
        <f>$J86-'[1]Año 2017'!$J86</f>
        <v>5976</v>
      </c>
      <c r="M86" s="141"/>
      <c r="N86" s="142"/>
    </row>
    <row r="87" spans="1:14" x14ac:dyDescent="0.2">
      <c r="A87" s="281">
        <v>0</v>
      </c>
      <c r="B87" s="282" t="s">
        <v>145</v>
      </c>
      <c r="C87" s="283"/>
      <c r="D87" s="284"/>
      <c r="E87" s="283"/>
      <c r="F87" s="284"/>
      <c r="G87" s="283"/>
      <c r="H87" s="284"/>
      <c r="I87" s="283"/>
      <c r="J87" s="284"/>
      <c r="K87" s="283">
        <f>$E87-'[1]Año 2017'!$I87</f>
        <v>0</v>
      </c>
      <c r="L87" s="285">
        <f>$F87-'[1]Año 2017'!$J87</f>
        <v>0</v>
      </c>
      <c r="M87" s="141"/>
      <c r="N87" s="142"/>
    </row>
    <row r="88" spans="1:14" x14ac:dyDescent="0.2">
      <c r="A88" s="286"/>
      <c r="B88" s="287" t="s">
        <v>60</v>
      </c>
      <c r="C88" s="288">
        <f>SUM(C7:C87)</f>
        <v>32288381</v>
      </c>
      <c r="D88" s="289">
        <f t="shared" ref="D88:L88" si="0">SUM(D7:D87)</f>
        <v>1746484</v>
      </c>
      <c r="E88" s="288">
        <f t="shared" si="0"/>
        <v>33088158</v>
      </c>
      <c r="F88" s="289">
        <f t="shared" si="0"/>
        <v>1786138</v>
      </c>
      <c r="G88" s="288">
        <f t="shared" si="0"/>
        <v>33924974</v>
      </c>
      <c r="H88" s="289">
        <f t="shared" si="0"/>
        <v>1838800</v>
      </c>
      <c r="I88" s="288">
        <f t="shared" si="0"/>
        <v>34734872</v>
      </c>
      <c r="J88" s="289">
        <f t="shared" si="0"/>
        <v>1885212</v>
      </c>
      <c r="K88" s="288">
        <f>SUM(K7:K87)</f>
        <v>3184310</v>
      </c>
      <c r="L88" s="290">
        <f t="shared" si="0"/>
        <v>180552</v>
      </c>
      <c r="M88" s="141"/>
      <c r="N88" s="142"/>
    </row>
    <row r="89" spans="1:14" x14ac:dyDescent="0.2">
      <c r="E89" s="78"/>
      <c r="M89" s="141"/>
      <c r="N89" s="142"/>
    </row>
    <row r="90" spans="1:14" x14ac:dyDescent="0.2">
      <c r="E90" s="78"/>
      <c r="M90" s="141"/>
      <c r="N90" s="142"/>
    </row>
    <row r="93" spans="1:14" ht="14.25" x14ac:dyDescent="0.2">
      <c r="A93" s="83"/>
      <c r="B93" s="83"/>
      <c r="C93" s="84"/>
      <c r="D93" s="85"/>
      <c r="E93" s="85"/>
      <c r="F93" s="85"/>
      <c r="G93" s="85"/>
      <c r="H93" s="85"/>
      <c r="I93" s="85"/>
      <c r="J93" s="85"/>
      <c r="K93" s="85"/>
      <c r="L93" s="85"/>
      <c r="M93" s="143"/>
    </row>
    <row r="94" spans="1:14" ht="14.25" x14ac:dyDescent="0.2">
      <c r="A94" s="83"/>
      <c r="B94" s="83"/>
      <c r="C94" s="84"/>
      <c r="D94" s="85"/>
      <c r="E94" s="85"/>
      <c r="F94" s="85"/>
      <c r="G94" s="85"/>
      <c r="H94" s="85"/>
      <c r="I94" s="85"/>
      <c r="J94" s="85"/>
      <c r="K94" s="85"/>
      <c r="L94" s="85"/>
      <c r="M94" s="143"/>
    </row>
    <row r="95" spans="1:14" ht="14.25" x14ac:dyDescent="0.2">
      <c r="A95" s="83"/>
      <c r="B95" s="83"/>
      <c r="C95" s="84"/>
      <c r="D95" s="85"/>
      <c r="E95" s="85"/>
      <c r="F95" s="85"/>
      <c r="G95" s="85"/>
      <c r="H95" s="85"/>
      <c r="I95" s="85"/>
      <c r="J95" s="85"/>
      <c r="K95" s="85"/>
      <c r="L95" s="85"/>
      <c r="M95" s="143"/>
    </row>
    <row r="96" spans="1:14" ht="14.25" x14ac:dyDescent="0.2">
      <c r="A96" s="83"/>
      <c r="B96" s="83"/>
      <c r="C96" s="84"/>
      <c r="D96" s="85"/>
      <c r="E96" s="85"/>
      <c r="F96" s="85"/>
      <c r="G96" s="85"/>
      <c r="H96" s="85"/>
      <c r="I96" s="85"/>
      <c r="J96" s="85"/>
      <c r="K96" s="85"/>
      <c r="L96" s="85"/>
      <c r="M96" s="143"/>
    </row>
    <row r="97" spans="1:13" ht="14.25" x14ac:dyDescent="0.2">
      <c r="A97" s="83"/>
      <c r="B97" s="83"/>
      <c r="C97" s="84"/>
      <c r="D97" s="85"/>
      <c r="E97" s="85"/>
      <c r="F97" s="85"/>
      <c r="G97" s="85"/>
      <c r="H97" s="85"/>
      <c r="I97" s="85"/>
      <c r="J97" s="85"/>
      <c r="K97" s="85"/>
      <c r="L97" s="85"/>
      <c r="M97" s="143"/>
    </row>
    <row r="98" spans="1:13" ht="14.25" x14ac:dyDescent="0.2">
      <c r="A98" s="83"/>
      <c r="B98" s="83"/>
      <c r="C98" s="84"/>
      <c r="D98" s="85"/>
      <c r="E98" s="85"/>
      <c r="F98" s="85"/>
      <c r="G98" s="85"/>
      <c r="H98" s="85"/>
      <c r="I98" s="85"/>
      <c r="J98" s="85"/>
      <c r="K98" s="85"/>
      <c r="L98" s="85"/>
      <c r="M98" s="143"/>
    </row>
    <row r="99" spans="1:13" ht="14.25" x14ac:dyDescent="0.2">
      <c r="A99" s="83"/>
      <c r="B99" s="83"/>
      <c r="C99" s="84"/>
      <c r="D99" s="85"/>
      <c r="E99" s="85"/>
      <c r="F99" s="85"/>
      <c r="G99" s="85"/>
      <c r="H99" s="85"/>
      <c r="I99" s="85"/>
      <c r="J99" s="85"/>
      <c r="K99" s="85"/>
      <c r="L99" s="85"/>
      <c r="M99" s="143"/>
    </row>
    <row r="100" spans="1:13" ht="14.25" x14ac:dyDescent="0.2">
      <c r="A100" s="83"/>
      <c r="B100" s="83"/>
      <c r="C100" s="84"/>
      <c r="D100" s="85"/>
      <c r="E100" s="85"/>
      <c r="F100" s="85"/>
      <c r="G100" s="85"/>
      <c r="H100" s="85"/>
      <c r="I100" s="85"/>
      <c r="J100" s="85"/>
      <c r="K100" s="85"/>
      <c r="L100" s="85"/>
      <c r="M100" s="143"/>
    </row>
    <row r="101" spans="1:13" ht="14.25" x14ac:dyDescent="0.2">
      <c r="A101" s="83"/>
      <c r="B101" s="83"/>
      <c r="C101" s="84"/>
      <c r="D101" s="85"/>
      <c r="E101" s="85"/>
      <c r="F101" s="85"/>
      <c r="G101" s="85"/>
      <c r="H101" s="85"/>
      <c r="I101" s="85"/>
      <c r="J101" s="85"/>
      <c r="K101" s="85"/>
      <c r="L101" s="85"/>
      <c r="M101" s="143"/>
    </row>
    <row r="102" spans="1:13" ht="14.25" x14ac:dyDescent="0.2">
      <c r="A102" s="83"/>
      <c r="B102" s="83"/>
      <c r="C102" s="84"/>
      <c r="D102" s="85"/>
      <c r="E102" s="85"/>
      <c r="F102" s="85"/>
      <c r="G102" s="85"/>
      <c r="H102" s="85"/>
      <c r="I102" s="85"/>
      <c r="J102" s="85"/>
      <c r="K102" s="85"/>
      <c r="L102" s="85"/>
      <c r="M102" s="143"/>
    </row>
    <row r="103" spans="1:13" ht="14.25" x14ac:dyDescent="0.2">
      <c r="A103" s="83"/>
      <c r="B103" s="83"/>
      <c r="C103" s="84"/>
      <c r="D103" s="85"/>
      <c r="E103" s="85"/>
      <c r="F103" s="85"/>
      <c r="G103" s="85"/>
      <c r="H103" s="85"/>
      <c r="I103" s="85"/>
      <c r="J103" s="85"/>
      <c r="K103" s="85"/>
      <c r="L103" s="85"/>
      <c r="M103" s="143"/>
    </row>
    <row r="104" spans="1:13" ht="14.25" x14ac:dyDescent="0.2">
      <c r="A104" s="83"/>
      <c r="B104" s="83"/>
      <c r="C104" s="84"/>
      <c r="D104" s="85"/>
      <c r="E104" s="85"/>
      <c r="F104" s="85"/>
      <c r="G104" s="85"/>
      <c r="H104" s="85"/>
      <c r="I104" s="85"/>
      <c r="J104" s="85"/>
      <c r="K104" s="85"/>
      <c r="L104" s="85"/>
      <c r="M104" s="143"/>
    </row>
    <row r="105" spans="1:13" ht="14.25" x14ac:dyDescent="0.2">
      <c r="A105" s="83"/>
      <c r="B105" s="83"/>
      <c r="C105" s="84"/>
      <c r="D105" s="85"/>
      <c r="E105" s="85"/>
      <c r="F105" s="85"/>
      <c r="G105" s="85"/>
      <c r="H105" s="85"/>
      <c r="I105" s="85"/>
      <c r="J105" s="85"/>
      <c r="K105" s="85"/>
      <c r="L105" s="85"/>
      <c r="M105" s="143"/>
    </row>
    <row r="106" spans="1:13" ht="14.25" x14ac:dyDescent="0.2">
      <c r="A106" s="83"/>
      <c r="B106" s="83"/>
      <c r="C106" s="84"/>
      <c r="D106" s="85"/>
      <c r="E106" s="85"/>
      <c r="F106" s="85"/>
      <c r="G106" s="85"/>
      <c r="H106" s="85"/>
      <c r="I106" s="85"/>
      <c r="J106" s="85"/>
      <c r="K106" s="85"/>
      <c r="L106" s="85"/>
      <c r="M106" s="143"/>
    </row>
    <row r="107" spans="1:13" ht="14.25" x14ac:dyDescent="0.2">
      <c r="A107" s="83"/>
      <c r="B107" s="83"/>
      <c r="C107" s="84"/>
      <c r="D107" s="85"/>
      <c r="E107" s="85"/>
      <c r="F107" s="85"/>
      <c r="G107" s="85"/>
      <c r="H107" s="85"/>
      <c r="I107" s="85"/>
      <c r="J107" s="85"/>
      <c r="K107" s="85"/>
      <c r="L107" s="85"/>
      <c r="M107" s="143"/>
    </row>
    <row r="108" spans="1:13" ht="14.25" x14ac:dyDescent="0.2">
      <c r="A108" s="83"/>
      <c r="B108" s="83"/>
      <c r="C108" s="84"/>
      <c r="D108" s="85"/>
      <c r="E108" s="85"/>
      <c r="F108" s="85"/>
      <c r="G108" s="85"/>
      <c r="H108" s="85"/>
      <c r="I108" s="85"/>
      <c r="J108" s="85"/>
      <c r="K108" s="85"/>
      <c r="L108" s="85"/>
      <c r="M108" s="143"/>
    </row>
    <row r="109" spans="1:13" ht="14.25" x14ac:dyDescent="0.2">
      <c r="A109" s="83"/>
      <c r="B109" s="83"/>
      <c r="C109" s="84"/>
      <c r="D109" s="85"/>
      <c r="E109" s="85"/>
      <c r="F109" s="85"/>
      <c r="G109" s="85"/>
      <c r="H109" s="85"/>
      <c r="I109" s="85"/>
      <c r="J109" s="85"/>
      <c r="K109" s="85"/>
      <c r="L109" s="85"/>
      <c r="M109" s="143"/>
    </row>
    <row r="110" spans="1:13" ht="14.25" x14ac:dyDescent="0.2">
      <c r="A110" s="83"/>
      <c r="B110" s="83"/>
      <c r="C110" s="84"/>
      <c r="D110" s="85"/>
      <c r="E110" s="85"/>
      <c r="F110" s="85"/>
      <c r="G110" s="85"/>
      <c r="H110" s="85"/>
      <c r="I110" s="85"/>
      <c r="J110" s="85"/>
      <c r="K110" s="85"/>
      <c r="L110" s="85"/>
      <c r="M110" s="143"/>
    </row>
    <row r="111" spans="1:13" ht="14.25" x14ac:dyDescent="0.2">
      <c r="A111" s="83"/>
      <c r="B111" s="83"/>
      <c r="C111" s="84"/>
      <c r="D111" s="85"/>
      <c r="E111" s="85"/>
      <c r="F111" s="85"/>
      <c r="G111" s="85"/>
      <c r="H111" s="85"/>
      <c r="I111" s="85"/>
      <c r="J111" s="85"/>
      <c r="K111" s="85"/>
      <c r="L111" s="85"/>
      <c r="M111" s="143"/>
    </row>
    <row r="112" spans="1:13" ht="14.25" x14ac:dyDescent="0.2">
      <c r="A112" s="83"/>
      <c r="B112" s="83"/>
      <c r="C112" s="84"/>
      <c r="D112" s="85"/>
      <c r="E112" s="85"/>
      <c r="F112" s="85"/>
      <c r="G112" s="85"/>
      <c r="H112" s="85"/>
      <c r="I112" s="85"/>
      <c r="J112" s="85"/>
      <c r="K112" s="85"/>
      <c r="L112" s="85"/>
      <c r="M112" s="143"/>
    </row>
    <row r="113" spans="1:13" ht="14.25" x14ac:dyDescent="0.2">
      <c r="A113" s="83"/>
      <c r="B113" s="83"/>
      <c r="C113" s="84"/>
      <c r="D113" s="85"/>
      <c r="E113" s="85"/>
      <c r="F113" s="85"/>
      <c r="G113" s="85"/>
      <c r="H113" s="85"/>
      <c r="I113" s="85"/>
      <c r="J113" s="85"/>
      <c r="K113" s="85"/>
      <c r="L113" s="85"/>
      <c r="M113" s="143"/>
    </row>
    <row r="114" spans="1:13" ht="14.25" x14ac:dyDescent="0.2">
      <c r="A114" s="83"/>
      <c r="B114" s="83"/>
      <c r="C114" s="84"/>
      <c r="D114" s="85"/>
      <c r="E114" s="85"/>
      <c r="F114" s="85"/>
      <c r="G114" s="85"/>
      <c r="H114" s="85"/>
      <c r="I114" s="85"/>
      <c r="J114" s="85"/>
      <c r="K114" s="85"/>
      <c r="L114" s="85"/>
      <c r="M114" s="143"/>
    </row>
    <row r="115" spans="1:13" ht="14.25" x14ac:dyDescent="0.2">
      <c r="A115" s="83"/>
      <c r="B115" s="83"/>
      <c r="C115" s="84"/>
      <c r="D115" s="85"/>
      <c r="E115" s="85"/>
      <c r="F115" s="85"/>
      <c r="G115" s="85"/>
      <c r="H115" s="85"/>
      <c r="I115" s="85"/>
      <c r="J115" s="85"/>
      <c r="K115" s="85"/>
      <c r="L115" s="85"/>
      <c r="M115" s="143"/>
    </row>
    <row r="116" spans="1:13" ht="14.25" x14ac:dyDescent="0.2">
      <c r="A116" s="83"/>
      <c r="B116" s="83"/>
      <c r="C116" s="84"/>
      <c r="D116" s="85"/>
      <c r="E116" s="85"/>
      <c r="F116" s="85"/>
      <c r="G116" s="85"/>
      <c r="H116" s="85"/>
      <c r="I116" s="85"/>
      <c r="J116" s="85"/>
      <c r="K116" s="85"/>
      <c r="L116" s="85"/>
      <c r="M116" s="143"/>
    </row>
    <row r="117" spans="1:13" ht="14.25" x14ac:dyDescent="0.2">
      <c r="A117" s="83"/>
      <c r="B117" s="83"/>
      <c r="C117" s="84"/>
      <c r="D117" s="85"/>
      <c r="E117" s="85"/>
      <c r="F117" s="85"/>
      <c r="G117" s="85"/>
      <c r="H117" s="85"/>
      <c r="I117" s="85"/>
      <c r="J117" s="85"/>
      <c r="K117" s="85"/>
      <c r="L117" s="85"/>
      <c r="M117" s="143"/>
    </row>
    <row r="118" spans="1:13" ht="14.25" x14ac:dyDescent="0.2">
      <c r="A118" s="83"/>
      <c r="B118" s="83"/>
      <c r="C118" s="84"/>
      <c r="D118" s="85"/>
      <c r="E118" s="85"/>
      <c r="F118" s="85"/>
      <c r="G118" s="85"/>
      <c r="H118" s="85"/>
      <c r="I118" s="85"/>
      <c r="J118" s="85"/>
      <c r="K118" s="85"/>
      <c r="L118" s="85"/>
      <c r="M118" s="143"/>
    </row>
    <row r="119" spans="1:13" ht="14.25" x14ac:dyDescent="0.2">
      <c r="A119" s="83"/>
      <c r="B119" s="83"/>
      <c r="C119" s="84"/>
      <c r="D119" s="85"/>
      <c r="E119" s="85"/>
      <c r="F119" s="85"/>
      <c r="G119" s="85"/>
      <c r="H119" s="85"/>
      <c r="I119" s="85"/>
      <c r="J119" s="85"/>
      <c r="K119" s="85"/>
      <c r="L119" s="85"/>
      <c r="M119" s="143"/>
    </row>
    <row r="120" spans="1:13" ht="14.25" x14ac:dyDescent="0.2">
      <c r="A120" s="83"/>
      <c r="B120" s="83"/>
      <c r="C120" s="84"/>
      <c r="D120" s="85"/>
      <c r="E120" s="85"/>
      <c r="F120" s="85"/>
      <c r="G120" s="85"/>
      <c r="H120" s="85"/>
      <c r="I120" s="85"/>
      <c r="J120" s="85"/>
      <c r="K120" s="85"/>
      <c r="L120" s="85"/>
      <c r="M120" s="143"/>
    </row>
    <row r="121" spans="1:13" ht="14.25" x14ac:dyDescent="0.2">
      <c r="A121" s="83"/>
      <c r="B121" s="83"/>
      <c r="C121" s="84"/>
      <c r="D121" s="85"/>
      <c r="E121" s="85"/>
      <c r="F121" s="85"/>
      <c r="G121" s="85"/>
      <c r="H121" s="85"/>
      <c r="I121" s="85"/>
      <c r="J121" s="85"/>
      <c r="K121" s="85"/>
      <c r="L121" s="85"/>
      <c r="M121" s="143"/>
    </row>
    <row r="122" spans="1:13" ht="14.25" x14ac:dyDescent="0.2">
      <c r="A122" s="83"/>
      <c r="B122" s="83"/>
      <c r="C122" s="84"/>
      <c r="D122" s="85"/>
      <c r="E122" s="85"/>
      <c r="F122" s="85"/>
      <c r="G122" s="85"/>
      <c r="H122" s="85"/>
      <c r="I122" s="85"/>
      <c r="J122" s="85"/>
      <c r="K122" s="85"/>
      <c r="L122" s="85"/>
      <c r="M122" s="143"/>
    </row>
    <row r="123" spans="1:13" ht="14.25" x14ac:dyDescent="0.2">
      <c r="A123" s="83"/>
      <c r="B123" s="83"/>
      <c r="C123" s="84"/>
      <c r="D123" s="85"/>
      <c r="E123" s="85"/>
      <c r="F123" s="85"/>
      <c r="G123" s="85"/>
      <c r="H123" s="85"/>
      <c r="I123" s="85"/>
      <c r="J123" s="85"/>
      <c r="K123" s="85"/>
      <c r="L123" s="85"/>
      <c r="M123" s="143"/>
    </row>
    <row r="124" spans="1:13" x14ac:dyDescent="0.2">
      <c r="A124" s="72"/>
      <c r="B124" s="72"/>
      <c r="C124" s="72"/>
      <c r="D124" s="85"/>
      <c r="E124" s="85"/>
      <c r="F124" s="85"/>
      <c r="G124" s="85"/>
      <c r="H124" s="85"/>
      <c r="I124" s="85"/>
      <c r="J124" s="85"/>
      <c r="K124" s="85"/>
      <c r="L124" s="85"/>
      <c r="M124" s="143"/>
    </row>
    <row r="125" spans="1:13" x14ac:dyDescent="0.2">
      <c r="A125" s="72"/>
      <c r="B125" s="72"/>
      <c r="C125" s="72"/>
      <c r="D125" s="85"/>
      <c r="E125" s="85"/>
      <c r="F125" s="85"/>
      <c r="G125" s="85"/>
      <c r="H125" s="85"/>
      <c r="I125" s="85"/>
      <c r="J125" s="85"/>
      <c r="K125" s="85"/>
      <c r="L125" s="85"/>
      <c r="M125" s="143"/>
    </row>
    <row r="126" spans="1:13" x14ac:dyDescent="0.2">
      <c r="A126" s="72"/>
      <c r="B126" s="72"/>
      <c r="C126" s="72"/>
      <c r="D126" s="85"/>
      <c r="E126" s="85"/>
      <c r="F126" s="85"/>
      <c r="G126" s="85"/>
      <c r="H126" s="85"/>
      <c r="I126" s="85"/>
      <c r="J126" s="85"/>
      <c r="K126" s="85"/>
      <c r="L126" s="85"/>
      <c r="M126" s="143"/>
    </row>
  </sheetData>
  <mergeCells count="10">
    <mergeCell ref="A2:L2"/>
    <mergeCell ref="A4:A6"/>
    <mergeCell ref="B4:B6"/>
    <mergeCell ref="C4:D4"/>
    <mergeCell ref="E4:F4"/>
    <mergeCell ref="G4:H4"/>
    <mergeCell ref="I4:J4"/>
    <mergeCell ref="K4:L4"/>
    <mergeCell ref="K5:K6"/>
    <mergeCell ref="L5:L6"/>
  </mergeCells>
  <conditionalFormatting sqref="M7:N90">
    <cfRule type="cellIs" dxfId="18" priority="2" operator="greaterThan">
      <formula>0.2</formula>
    </cfRule>
  </conditionalFormatting>
  <conditionalFormatting sqref="M7:N88 M89:M90">
    <cfRule type="cellIs" dxfId="17" priority="1" operator="greaterThan">
      <formula>0.05</formula>
    </cfRule>
  </conditionalFormatting>
  <pageMargins left="0.74803149606299213" right="0.74803149606299213" top="0.98425196850393704" bottom="0.98425196850393704" header="0" footer="0"/>
  <pageSetup scale="34" orientation="portrait" r:id="rId1"/>
  <headerFooter alignWithMargins="0"/>
  <ignoredErrors>
    <ignoredError sqref="C88:L88"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pageSetUpPr fitToPage="1"/>
  </sheetPr>
  <dimension ref="A2:Q130"/>
  <sheetViews>
    <sheetView showGridLines="0" zoomScaleNormal="100" workbookViewId="0"/>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1" width="13.28515625" style="75" bestFit="1" customWidth="1"/>
    <col min="12" max="12" width="12.140625" style="75" bestFit="1" customWidth="1"/>
    <col min="13" max="13" width="10.140625" style="140" customWidth="1"/>
    <col min="14" max="14" width="13.140625" style="140" bestFit="1" customWidth="1"/>
    <col min="15" max="16384" width="11.42578125" style="75"/>
  </cols>
  <sheetData>
    <row r="2" spans="1:17" ht="15" x14ac:dyDescent="0.2">
      <c r="A2" s="393" t="s">
        <v>429</v>
      </c>
      <c r="B2" s="393"/>
      <c r="C2" s="393"/>
      <c r="D2" s="393"/>
      <c r="E2" s="393"/>
      <c r="F2" s="393"/>
      <c r="G2" s="393"/>
      <c r="H2" s="393"/>
      <c r="I2" s="393"/>
      <c r="J2" s="393"/>
      <c r="K2" s="393"/>
      <c r="L2" s="393"/>
      <c r="M2" s="139"/>
    </row>
    <row r="3" spans="1:17" ht="15" x14ac:dyDescent="0.2">
      <c r="A3" s="295"/>
      <c r="B3" s="295"/>
      <c r="C3" s="295"/>
      <c r="D3" s="295"/>
      <c r="E3" s="295"/>
      <c r="F3" s="295"/>
      <c r="G3" s="295"/>
      <c r="H3" s="295"/>
      <c r="I3" s="86"/>
      <c r="J3" s="86"/>
      <c r="K3" s="86"/>
      <c r="L3" s="86"/>
      <c r="M3" s="139"/>
    </row>
    <row r="4" spans="1:17" ht="34.5" customHeight="1" x14ac:dyDescent="0.2">
      <c r="A4" s="394" t="s">
        <v>233</v>
      </c>
      <c r="B4" s="402" t="s">
        <v>0</v>
      </c>
      <c r="C4" s="405" t="s">
        <v>366</v>
      </c>
      <c r="D4" s="405"/>
      <c r="E4" s="405" t="s">
        <v>367</v>
      </c>
      <c r="F4" s="405"/>
      <c r="G4" s="405" t="s">
        <v>368</v>
      </c>
      <c r="H4" s="405"/>
      <c r="I4" s="405" t="s">
        <v>369</v>
      </c>
      <c r="J4" s="405"/>
      <c r="K4" s="400" t="s">
        <v>476</v>
      </c>
      <c r="L4" s="401"/>
      <c r="M4" s="88"/>
    </row>
    <row r="5" spans="1:17" ht="15" customHeight="1" x14ac:dyDescent="0.2">
      <c r="A5" s="395"/>
      <c r="B5" s="403"/>
      <c r="C5" s="276" t="s">
        <v>54</v>
      </c>
      <c r="D5" s="277" t="s">
        <v>55</v>
      </c>
      <c r="E5" s="276" t="s">
        <v>54</v>
      </c>
      <c r="F5" s="277" t="s">
        <v>55</v>
      </c>
      <c r="G5" s="276" t="s">
        <v>54</v>
      </c>
      <c r="H5" s="277" t="s">
        <v>55</v>
      </c>
      <c r="I5" s="276" t="s">
        <v>54</v>
      </c>
      <c r="J5" s="277" t="s">
        <v>55</v>
      </c>
      <c r="K5" s="406" t="s">
        <v>54</v>
      </c>
      <c r="L5" s="408" t="s">
        <v>55</v>
      </c>
      <c r="M5" s="88"/>
      <c r="Q5" s="80"/>
    </row>
    <row r="6" spans="1:17" ht="15" customHeight="1" x14ac:dyDescent="0.2">
      <c r="A6" s="396"/>
      <c r="B6" s="404"/>
      <c r="C6" s="279">
        <v>43551</v>
      </c>
      <c r="D6" s="280">
        <v>43555</v>
      </c>
      <c r="E6" s="279">
        <v>43642</v>
      </c>
      <c r="F6" s="280">
        <v>43646</v>
      </c>
      <c r="G6" s="279">
        <v>43733</v>
      </c>
      <c r="H6" s="280">
        <v>43738</v>
      </c>
      <c r="I6" s="279">
        <v>43825</v>
      </c>
      <c r="J6" s="280">
        <v>43830</v>
      </c>
      <c r="K6" s="407"/>
      <c r="L6" s="409"/>
      <c r="M6" s="88"/>
    </row>
    <row r="7" spans="1:17" x14ac:dyDescent="0.2">
      <c r="A7" s="281">
        <v>1</v>
      </c>
      <c r="B7" s="282" t="s">
        <v>1</v>
      </c>
      <c r="C7" s="283">
        <v>55885</v>
      </c>
      <c r="D7" s="284">
        <v>4619</v>
      </c>
      <c r="E7" s="283">
        <v>57395</v>
      </c>
      <c r="F7" s="284">
        <v>4720</v>
      </c>
      <c r="G7" s="283">
        <v>58985</v>
      </c>
      <c r="H7" s="284">
        <v>4825</v>
      </c>
      <c r="I7" s="283">
        <v>60337</v>
      </c>
      <c r="J7" s="284">
        <v>4881</v>
      </c>
      <c r="K7" s="283">
        <f>$I7-'[1]Año 2018'!$I7</f>
        <v>5863</v>
      </c>
      <c r="L7" s="285">
        <f>$J7-'[1]Año 2018'!$J7</f>
        <v>363</v>
      </c>
      <c r="M7" s="141"/>
      <c r="N7" s="142"/>
      <c r="O7" s="20"/>
      <c r="P7" s="20"/>
    </row>
    <row r="8" spans="1:17" x14ac:dyDescent="0.2">
      <c r="A8" s="281">
        <v>2</v>
      </c>
      <c r="B8" s="282" t="s">
        <v>2</v>
      </c>
      <c r="C8" s="283">
        <v>89523</v>
      </c>
      <c r="D8" s="284">
        <v>4998</v>
      </c>
      <c r="E8" s="283">
        <v>91049</v>
      </c>
      <c r="F8" s="284">
        <v>5063</v>
      </c>
      <c r="G8" s="283">
        <v>92524</v>
      </c>
      <c r="H8" s="284">
        <v>5130</v>
      </c>
      <c r="I8" s="283">
        <v>93976</v>
      </c>
      <c r="J8" s="284">
        <v>5200</v>
      </c>
      <c r="K8" s="283">
        <f>$I8-'[1]Año 2018'!$I8</f>
        <v>5885</v>
      </c>
      <c r="L8" s="285">
        <f>$J8-'[1]Año 2018'!$J8</f>
        <v>314</v>
      </c>
      <c r="M8" s="141"/>
      <c r="N8" s="142"/>
      <c r="O8" s="20"/>
      <c r="P8" s="20"/>
    </row>
    <row r="9" spans="1:17" x14ac:dyDescent="0.2">
      <c r="A9" s="281">
        <v>3</v>
      </c>
      <c r="B9" s="282" t="s">
        <v>3</v>
      </c>
      <c r="C9" s="283">
        <v>5101558</v>
      </c>
      <c r="D9" s="284">
        <v>18864</v>
      </c>
      <c r="E9" s="283">
        <v>5314802</v>
      </c>
      <c r="F9" s="284">
        <v>19291</v>
      </c>
      <c r="G9" s="283">
        <v>5497838</v>
      </c>
      <c r="H9" s="284">
        <v>19707</v>
      </c>
      <c r="I9" s="283">
        <v>5643168</v>
      </c>
      <c r="J9" s="284">
        <v>20091</v>
      </c>
      <c r="K9" s="283">
        <f>$I9-'[1]Año 2018'!$I9</f>
        <v>725401</v>
      </c>
      <c r="L9" s="285">
        <f>$J9-'[1]Año 2018'!$J9</f>
        <v>1618</v>
      </c>
      <c r="M9" s="141"/>
      <c r="N9" s="142"/>
      <c r="O9" s="20"/>
      <c r="P9" s="20"/>
    </row>
    <row r="10" spans="1:17" x14ac:dyDescent="0.2">
      <c r="A10" s="281">
        <v>4</v>
      </c>
      <c r="B10" s="282" t="s">
        <v>4</v>
      </c>
      <c r="C10" s="283">
        <v>216343</v>
      </c>
      <c r="D10" s="284">
        <v>14324</v>
      </c>
      <c r="E10" s="283">
        <v>221800</v>
      </c>
      <c r="F10" s="284">
        <v>14841</v>
      </c>
      <c r="G10" s="283">
        <v>227076</v>
      </c>
      <c r="H10" s="284">
        <v>15275</v>
      </c>
      <c r="I10" s="283">
        <v>232650</v>
      </c>
      <c r="J10" s="284">
        <v>15636</v>
      </c>
      <c r="K10" s="283">
        <f>$I10-'[1]Año 2018'!$I10</f>
        <v>21882</v>
      </c>
      <c r="L10" s="285">
        <f>$J10-'[1]Año 2018'!$J10</f>
        <v>1756</v>
      </c>
      <c r="M10" s="141"/>
      <c r="N10" s="142"/>
    </row>
    <row r="11" spans="1:17" x14ac:dyDescent="0.2">
      <c r="A11" s="281">
        <v>5</v>
      </c>
      <c r="B11" s="282" t="s">
        <v>5</v>
      </c>
      <c r="C11" s="283">
        <v>1143547</v>
      </c>
      <c r="D11" s="284">
        <v>14964</v>
      </c>
      <c r="E11" s="283">
        <v>1168370</v>
      </c>
      <c r="F11" s="284">
        <v>15379</v>
      </c>
      <c r="G11" s="283">
        <v>1193702</v>
      </c>
      <c r="H11" s="284">
        <v>15809</v>
      </c>
      <c r="I11" s="283">
        <v>1218726</v>
      </c>
      <c r="J11" s="284">
        <v>16089</v>
      </c>
      <c r="K11" s="283">
        <f>$I11-'[1]Año 2018'!$I11</f>
        <v>98762</v>
      </c>
      <c r="L11" s="285">
        <f>$J11-'[1]Año 2018'!$J11</f>
        <v>1466</v>
      </c>
      <c r="M11" s="141"/>
      <c r="N11" s="142"/>
    </row>
    <row r="12" spans="1:17" x14ac:dyDescent="0.2">
      <c r="A12" s="281">
        <v>6</v>
      </c>
      <c r="B12" s="282" t="s">
        <v>6</v>
      </c>
      <c r="C12" s="283">
        <v>13843</v>
      </c>
      <c r="D12" s="284">
        <v>7920</v>
      </c>
      <c r="E12" s="283">
        <v>14230</v>
      </c>
      <c r="F12" s="284">
        <v>8018</v>
      </c>
      <c r="G12" s="283">
        <v>14613</v>
      </c>
      <c r="H12" s="284">
        <v>8120</v>
      </c>
      <c r="I12" s="283">
        <v>14936</v>
      </c>
      <c r="J12" s="284">
        <v>8198</v>
      </c>
      <c r="K12" s="283">
        <f>$I12-'[1]Año 2018'!$I12</f>
        <v>1420</v>
      </c>
      <c r="L12" s="285">
        <f>$J12-'[1]Año 2018'!$J12</f>
        <v>379</v>
      </c>
      <c r="M12" s="141"/>
      <c r="N12" s="142"/>
    </row>
    <row r="13" spans="1:17" x14ac:dyDescent="0.2">
      <c r="A13" s="281">
        <v>7</v>
      </c>
      <c r="B13" s="282" t="s">
        <v>7</v>
      </c>
      <c r="C13" s="283">
        <v>1533415</v>
      </c>
      <c r="D13" s="284">
        <v>133412</v>
      </c>
      <c r="E13" s="283">
        <v>1568203</v>
      </c>
      <c r="F13" s="284">
        <v>135875</v>
      </c>
      <c r="G13" s="283">
        <v>1602139</v>
      </c>
      <c r="H13" s="284">
        <v>138428</v>
      </c>
      <c r="I13" s="283">
        <v>1628390</v>
      </c>
      <c r="J13" s="284">
        <v>139958</v>
      </c>
      <c r="K13" s="283">
        <f>$I13-'[1]Año 2018'!$I13</f>
        <v>129534</v>
      </c>
      <c r="L13" s="285">
        <f>$J13-'[1]Año 2018'!$J13</f>
        <v>8965</v>
      </c>
      <c r="M13" s="141"/>
      <c r="N13" s="142"/>
    </row>
    <row r="14" spans="1:17" x14ac:dyDescent="0.2">
      <c r="A14" s="281">
        <v>8</v>
      </c>
      <c r="B14" s="282" t="s">
        <v>8</v>
      </c>
      <c r="C14" s="283">
        <v>156699</v>
      </c>
      <c r="D14" s="284">
        <v>33171</v>
      </c>
      <c r="E14" s="283">
        <v>160689</v>
      </c>
      <c r="F14" s="284">
        <v>33898</v>
      </c>
      <c r="G14" s="283">
        <v>164673</v>
      </c>
      <c r="H14" s="284">
        <v>34615</v>
      </c>
      <c r="I14" s="283">
        <v>168777</v>
      </c>
      <c r="J14" s="284">
        <v>35238</v>
      </c>
      <c r="K14" s="283">
        <f>$I14-'[1]Año 2018'!$I14</f>
        <v>16058</v>
      </c>
      <c r="L14" s="285">
        <f>$J14-'[1]Año 2018'!$J14</f>
        <v>2803</v>
      </c>
      <c r="M14" s="141"/>
      <c r="N14" s="142"/>
    </row>
    <row r="15" spans="1:17" x14ac:dyDescent="0.2">
      <c r="A15" s="281">
        <v>9</v>
      </c>
      <c r="B15" s="282" t="s">
        <v>9</v>
      </c>
      <c r="C15" s="283">
        <v>10955</v>
      </c>
      <c r="D15" s="284">
        <v>443</v>
      </c>
      <c r="E15" s="283">
        <v>11190</v>
      </c>
      <c r="F15" s="284">
        <v>449</v>
      </c>
      <c r="G15" s="283">
        <v>11403</v>
      </c>
      <c r="H15" s="284">
        <v>460</v>
      </c>
      <c r="I15" s="283">
        <v>11616</v>
      </c>
      <c r="J15" s="284">
        <v>463</v>
      </c>
      <c r="K15" s="283">
        <f>$I15-'[1]Año 2018'!$I15</f>
        <v>837</v>
      </c>
      <c r="L15" s="285">
        <f>$J15-'[1]Año 2018'!$J15</f>
        <v>25</v>
      </c>
      <c r="M15" s="141"/>
      <c r="N15" s="142"/>
    </row>
    <row r="16" spans="1:17" x14ac:dyDescent="0.2">
      <c r="A16" s="281">
        <v>10</v>
      </c>
      <c r="B16" s="282" t="s">
        <v>10</v>
      </c>
      <c r="C16" s="283">
        <v>9092</v>
      </c>
      <c r="D16" s="284">
        <v>1914</v>
      </c>
      <c r="E16" s="283">
        <v>9344</v>
      </c>
      <c r="F16" s="284">
        <v>1955</v>
      </c>
      <c r="G16" s="283">
        <v>9536</v>
      </c>
      <c r="H16" s="284">
        <v>1964</v>
      </c>
      <c r="I16" s="283">
        <v>9716</v>
      </c>
      <c r="J16" s="284">
        <v>1980</v>
      </c>
      <c r="K16" s="283">
        <f>$I16-'[1]Año 2018'!$I16</f>
        <v>804</v>
      </c>
      <c r="L16" s="285">
        <f>$J16-'[1]Año 2018'!$J16</f>
        <v>79</v>
      </c>
      <c r="M16" s="141"/>
      <c r="N16" s="142"/>
    </row>
    <row r="17" spans="1:15" x14ac:dyDescent="0.2">
      <c r="A17" s="281">
        <v>11</v>
      </c>
      <c r="B17" s="282" t="s">
        <v>11</v>
      </c>
      <c r="C17" s="283">
        <v>802342</v>
      </c>
      <c r="D17" s="284">
        <v>27256</v>
      </c>
      <c r="E17" s="283">
        <v>820451</v>
      </c>
      <c r="F17" s="284">
        <v>27822</v>
      </c>
      <c r="G17" s="283">
        <v>838077</v>
      </c>
      <c r="H17" s="284">
        <v>28364</v>
      </c>
      <c r="I17" s="283">
        <v>854354</v>
      </c>
      <c r="J17" s="284">
        <v>28565</v>
      </c>
      <c r="K17" s="283">
        <f>$I17-'[1]Año 2018'!$I17</f>
        <v>70521</v>
      </c>
      <c r="L17" s="285">
        <f>$J17-'[1]Año 2018'!$J17</f>
        <v>1865</v>
      </c>
      <c r="M17" s="141"/>
      <c r="N17" s="142"/>
    </row>
    <row r="18" spans="1:15" ht="15" x14ac:dyDescent="0.2">
      <c r="A18" s="281">
        <v>12</v>
      </c>
      <c r="B18" s="282" t="s">
        <v>12</v>
      </c>
      <c r="C18" s="283">
        <v>34961</v>
      </c>
      <c r="D18" s="284">
        <v>2664</v>
      </c>
      <c r="E18" s="283">
        <v>36023</v>
      </c>
      <c r="F18" s="284">
        <v>2736</v>
      </c>
      <c r="G18" s="283">
        <v>37027</v>
      </c>
      <c r="H18" s="284">
        <v>2798</v>
      </c>
      <c r="I18" s="283">
        <v>38057</v>
      </c>
      <c r="J18" s="284">
        <v>2861</v>
      </c>
      <c r="K18" s="283">
        <f>$I18-'[1]Año 2018'!$I18</f>
        <v>4084</v>
      </c>
      <c r="L18" s="285">
        <f>$J18-'[1]Año 2018'!$J18</f>
        <v>299</v>
      </c>
      <c r="M18" s="141"/>
      <c r="N18" s="142"/>
      <c r="O18" s="256"/>
    </row>
    <row r="19" spans="1:15" x14ac:dyDescent="0.2">
      <c r="A19" s="281">
        <v>13</v>
      </c>
      <c r="B19" s="282" t="s">
        <v>13</v>
      </c>
      <c r="C19" s="283">
        <v>5243</v>
      </c>
      <c r="D19" s="284">
        <v>752</v>
      </c>
      <c r="E19" s="283">
        <v>5349</v>
      </c>
      <c r="F19" s="284">
        <v>764</v>
      </c>
      <c r="G19" s="283">
        <v>5454</v>
      </c>
      <c r="H19" s="284">
        <v>779</v>
      </c>
      <c r="I19" s="283">
        <v>5539</v>
      </c>
      <c r="J19" s="284">
        <v>801</v>
      </c>
      <c r="K19" s="283">
        <f>$I19-'[1]Año 2018'!$I19</f>
        <v>401</v>
      </c>
      <c r="L19" s="285">
        <f>$J19-'[1]Año 2018'!$J19</f>
        <v>73</v>
      </c>
      <c r="M19" s="141"/>
      <c r="N19" s="142"/>
    </row>
    <row r="20" spans="1:15" x14ac:dyDescent="0.2">
      <c r="A20" s="281">
        <v>14</v>
      </c>
      <c r="B20" s="282" t="s">
        <v>14</v>
      </c>
      <c r="C20" s="283">
        <v>14594</v>
      </c>
      <c r="D20" s="284">
        <v>1693</v>
      </c>
      <c r="E20" s="283">
        <v>14864</v>
      </c>
      <c r="F20" s="284">
        <v>1726</v>
      </c>
      <c r="G20" s="283">
        <v>15128</v>
      </c>
      <c r="H20" s="284">
        <v>1744</v>
      </c>
      <c r="I20" s="283">
        <v>15376</v>
      </c>
      <c r="J20" s="284">
        <v>1778</v>
      </c>
      <c r="K20" s="283">
        <f>$I20-'[1]Año 2018'!$I20</f>
        <v>1060</v>
      </c>
      <c r="L20" s="285">
        <f>$J20-'[1]Año 2018'!$J20</f>
        <v>115</v>
      </c>
      <c r="M20" s="141"/>
      <c r="N20" s="142"/>
    </row>
    <row r="21" spans="1:15" x14ac:dyDescent="0.2">
      <c r="A21" s="281">
        <v>15</v>
      </c>
      <c r="B21" s="282" t="s">
        <v>15</v>
      </c>
      <c r="C21" s="283">
        <v>36459</v>
      </c>
      <c r="D21" s="284">
        <v>3600</v>
      </c>
      <c r="E21" s="283">
        <v>37244</v>
      </c>
      <c r="F21" s="284">
        <v>3680</v>
      </c>
      <c r="G21" s="283">
        <v>38064</v>
      </c>
      <c r="H21" s="284">
        <v>3755</v>
      </c>
      <c r="I21" s="283">
        <v>38782</v>
      </c>
      <c r="J21" s="284">
        <v>3829</v>
      </c>
      <c r="K21" s="283">
        <f>$I21-'[1]Año 2018'!$I21</f>
        <v>3112</v>
      </c>
      <c r="L21" s="285">
        <f>$J21-'[1]Año 2018'!$J21</f>
        <v>310</v>
      </c>
      <c r="M21" s="141"/>
      <c r="N21" s="142"/>
    </row>
    <row r="22" spans="1:15" x14ac:dyDescent="0.2">
      <c r="A22" s="281">
        <v>16</v>
      </c>
      <c r="B22" s="282" t="s">
        <v>16</v>
      </c>
      <c r="C22" s="283">
        <v>20703</v>
      </c>
      <c r="D22" s="284">
        <v>3690</v>
      </c>
      <c r="E22" s="283">
        <v>21056</v>
      </c>
      <c r="F22" s="284">
        <v>3768</v>
      </c>
      <c r="G22" s="283">
        <v>21426</v>
      </c>
      <c r="H22" s="284">
        <v>3835</v>
      </c>
      <c r="I22" s="283">
        <v>21713</v>
      </c>
      <c r="J22" s="284">
        <v>3902</v>
      </c>
      <c r="K22" s="283">
        <f>$I22-'[1]Año 2018'!$I22</f>
        <v>1347</v>
      </c>
      <c r="L22" s="285">
        <f>$J22-'[1]Año 2018'!$J22</f>
        <v>272</v>
      </c>
      <c r="M22" s="141"/>
      <c r="N22" s="142"/>
    </row>
    <row r="23" spans="1:15" x14ac:dyDescent="0.2">
      <c r="A23" s="281">
        <v>17</v>
      </c>
      <c r="B23" s="282" t="s">
        <v>17</v>
      </c>
      <c r="C23" s="283">
        <v>25280</v>
      </c>
      <c r="D23" s="284">
        <v>4320</v>
      </c>
      <c r="E23" s="283">
        <v>26004</v>
      </c>
      <c r="F23" s="284">
        <v>4437</v>
      </c>
      <c r="G23" s="283">
        <v>26664</v>
      </c>
      <c r="H23" s="284">
        <v>4548</v>
      </c>
      <c r="I23" s="283">
        <v>27368</v>
      </c>
      <c r="J23" s="284">
        <v>4616</v>
      </c>
      <c r="K23" s="283">
        <f>$I23-'[1]Año 2018'!$I23</f>
        <v>2760</v>
      </c>
      <c r="L23" s="285">
        <f>$J23-'[1]Año 2018'!$J23</f>
        <v>396</v>
      </c>
      <c r="M23" s="141"/>
      <c r="N23" s="142"/>
    </row>
    <row r="24" spans="1:15" s="76" customFormat="1" x14ac:dyDescent="0.2">
      <c r="A24" s="281">
        <v>18</v>
      </c>
      <c r="B24" s="282" t="s">
        <v>432</v>
      </c>
      <c r="C24" s="283">
        <v>466142</v>
      </c>
      <c r="D24" s="284">
        <v>12181</v>
      </c>
      <c r="E24" s="283">
        <v>518560</v>
      </c>
      <c r="F24" s="284">
        <v>12520</v>
      </c>
      <c r="G24" s="283">
        <v>566781</v>
      </c>
      <c r="H24" s="284">
        <v>12836</v>
      </c>
      <c r="I24" s="283">
        <v>608790</v>
      </c>
      <c r="J24" s="284">
        <v>13118</v>
      </c>
      <c r="K24" s="283">
        <f>$I24-'[1]Año 2018'!$I24</f>
        <v>185010</v>
      </c>
      <c r="L24" s="285">
        <f>$J24-'[1]Año 2018'!$J24</f>
        <v>1288</v>
      </c>
      <c r="M24" s="141"/>
      <c r="N24" s="142"/>
    </row>
    <row r="25" spans="1:15" x14ac:dyDescent="0.2">
      <c r="A25" s="281">
        <v>19</v>
      </c>
      <c r="B25" s="282" t="s">
        <v>19</v>
      </c>
      <c r="C25" s="283">
        <v>3997298</v>
      </c>
      <c r="D25" s="284">
        <v>188574</v>
      </c>
      <c r="E25" s="283">
        <v>4078092</v>
      </c>
      <c r="F25" s="284">
        <v>196762</v>
      </c>
      <c r="G25" s="283">
        <v>4167664</v>
      </c>
      <c r="H25" s="284">
        <v>207120</v>
      </c>
      <c r="I25" s="283">
        <v>4207355</v>
      </c>
      <c r="J25" s="284">
        <v>214768</v>
      </c>
      <c r="K25" s="283">
        <f>$I25-'[1]Año 2018'!$I25</f>
        <v>232694</v>
      </c>
      <c r="L25" s="285">
        <f>$J25-'[1]Año 2018'!$J25</f>
        <v>28836</v>
      </c>
      <c r="M25" s="141"/>
      <c r="N25" s="142"/>
    </row>
    <row r="26" spans="1:15" x14ac:dyDescent="0.2">
      <c r="A26" s="281">
        <v>20</v>
      </c>
      <c r="B26" s="282" t="s">
        <v>20</v>
      </c>
      <c r="C26" s="283">
        <v>369646</v>
      </c>
      <c r="D26" s="284">
        <v>1660</v>
      </c>
      <c r="E26" s="283">
        <v>381972</v>
      </c>
      <c r="F26" s="284">
        <v>1722</v>
      </c>
      <c r="G26" s="283">
        <v>397115</v>
      </c>
      <c r="H26" s="284">
        <v>1783</v>
      </c>
      <c r="I26" s="283">
        <v>405397</v>
      </c>
      <c r="J26" s="284">
        <v>1825</v>
      </c>
      <c r="K26" s="283">
        <f>$I26-'[1]Año 2018'!$I26</f>
        <v>41342</v>
      </c>
      <c r="L26" s="285">
        <f>$J26-'[1]Año 2018'!$J26</f>
        <v>191</v>
      </c>
      <c r="M26" s="141"/>
      <c r="N26" s="142"/>
    </row>
    <row r="27" spans="1:15" x14ac:dyDescent="0.2">
      <c r="A27" s="281">
        <v>21</v>
      </c>
      <c r="B27" s="282" t="s">
        <v>21</v>
      </c>
      <c r="C27" s="283">
        <v>3190532</v>
      </c>
      <c r="D27" s="284">
        <v>277777</v>
      </c>
      <c r="E27" s="283">
        <v>3239708</v>
      </c>
      <c r="F27" s="284">
        <v>283172</v>
      </c>
      <c r="G27" s="283">
        <v>3292630</v>
      </c>
      <c r="H27" s="284">
        <v>289203</v>
      </c>
      <c r="I27" s="283">
        <v>3327315</v>
      </c>
      <c r="J27" s="284">
        <v>292657</v>
      </c>
      <c r="K27" s="283">
        <f>$I27-'[1]Año 2018'!$I27</f>
        <v>175636</v>
      </c>
      <c r="L27" s="285">
        <f>$J27-'[1]Año 2018'!$J27</f>
        <v>19526</v>
      </c>
      <c r="M27" s="141"/>
      <c r="N27" s="142"/>
    </row>
    <row r="28" spans="1:15" x14ac:dyDescent="0.2">
      <c r="A28" s="281">
        <v>22</v>
      </c>
      <c r="B28" s="282" t="s">
        <v>22</v>
      </c>
      <c r="C28" s="283">
        <v>21486</v>
      </c>
      <c r="D28" s="284">
        <v>3324</v>
      </c>
      <c r="E28" s="283">
        <v>22296</v>
      </c>
      <c r="F28" s="284">
        <v>3416</v>
      </c>
      <c r="G28" s="283">
        <v>23115</v>
      </c>
      <c r="H28" s="284">
        <v>3509</v>
      </c>
      <c r="I28" s="283">
        <v>23805</v>
      </c>
      <c r="J28" s="284">
        <v>3623</v>
      </c>
      <c r="K28" s="283">
        <f>$I28-'[1]Año 2018'!$I28</f>
        <v>3130</v>
      </c>
      <c r="L28" s="285">
        <f>$J28-'[1]Año 2018'!$J28</f>
        <v>386</v>
      </c>
      <c r="M28" s="141"/>
      <c r="N28" s="142"/>
    </row>
    <row r="29" spans="1:15" x14ac:dyDescent="0.2">
      <c r="A29" s="281">
        <v>23</v>
      </c>
      <c r="B29" s="282" t="s">
        <v>23</v>
      </c>
      <c r="C29" s="283">
        <v>1355205</v>
      </c>
      <c r="D29" s="284">
        <v>186686</v>
      </c>
      <c r="E29" s="283">
        <v>1392624</v>
      </c>
      <c r="F29" s="284">
        <v>190497</v>
      </c>
      <c r="G29" s="283">
        <v>1423937</v>
      </c>
      <c r="H29" s="284">
        <v>194354</v>
      </c>
      <c r="I29" s="283">
        <v>1449761</v>
      </c>
      <c r="J29" s="284">
        <v>197257</v>
      </c>
      <c r="K29" s="283">
        <f>$I29-'[1]Año 2018'!$I29</f>
        <v>122675</v>
      </c>
      <c r="L29" s="285">
        <f>$J29-'[1]Año 2018'!$J29</f>
        <v>14894</v>
      </c>
      <c r="M29" s="141"/>
      <c r="N29" s="142"/>
    </row>
    <row r="30" spans="1:15" x14ac:dyDescent="0.2">
      <c r="A30" s="281">
        <v>24</v>
      </c>
      <c r="B30" s="282" t="s">
        <v>472</v>
      </c>
      <c r="C30" s="283">
        <v>239743</v>
      </c>
      <c r="D30" s="284">
        <v>8306</v>
      </c>
      <c r="E30" s="283">
        <v>243755</v>
      </c>
      <c r="F30" s="284">
        <v>8465</v>
      </c>
      <c r="G30" s="283">
        <v>247569</v>
      </c>
      <c r="H30" s="284">
        <v>8593</v>
      </c>
      <c r="I30" s="283">
        <v>251216</v>
      </c>
      <c r="J30" s="284">
        <v>8725</v>
      </c>
      <c r="K30" s="283">
        <f>$I30-'[1]Año 2018'!$I30</f>
        <v>15397</v>
      </c>
      <c r="L30" s="285">
        <f>$J30-'[1]Año 2018'!$J30</f>
        <v>593</v>
      </c>
      <c r="M30" s="141"/>
      <c r="N30" s="142"/>
    </row>
    <row r="31" spans="1:15" x14ac:dyDescent="0.2">
      <c r="A31" s="281">
        <v>25</v>
      </c>
      <c r="B31" s="282" t="s">
        <v>25</v>
      </c>
      <c r="C31" s="283">
        <v>72561</v>
      </c>
      <c r="D31" s="284">
        <v>7551</v>
      </c>
      <c r="E31" s="283">
        <v>74238</v>
      </c>
      <c r="F31" s="284">
        <v>7735</v>
      </c>
      <c r="G31" s="283">
        <v>75774</v>
      </c>
      <c r="H31" s="284">
        <v>7896</v>
      </c>
      <c r="I31" s="283">
        <v>77295</v>
      </c>
      <c r="J31" s="284">
        <v>8012</v>
      </c>
      <c r="K31" s="283">
        <f>$I31-'[1]Año 2018'!$I31</f>
        <v>6469</v>
      </c>
      <c r="L31" s="285">
        <f>$J31-'[1]Año 2018'!$J31</f>
        <v>622</v>
      </c>
      <c r="M31" s="141"/>
      <c r="N31" s="142"/>
    </row>
    <row r="32" spans="1:15" x14ac:dyDescent="0.2">
      <c r="A32" s="281">
        <v>26</v>
      </c>
      <c r="B32" s="282" t="s">
        <v>150</v>
      </c>
      <c r="C32" s="283">
        <v>270298</v>
      </c>
      <c r="D32" s="284">
        <v>23468</v>
      </c>
      <c r="E32" s="283">
        <v>276317</v>
      </c>
      <c r="F32" s="284">
        <v>24176</v>
      </c>
      <c r="G32" s="283">
        <v>282636</v>
      </c>
      <c r="H32" s="284">
        <v>24859</v>
      </c>
      <c r="I32" s="283">
        <v>288185</v>
      </c>
      <c r="J32" s="284">
        <v>25466</v>
      </c>
      <c r="K32" s="283">
        <f>$I32-'[1]Año 2018'!$I32</f>
        <v>23788</v>
      </c>
      <c r="L32" s="285">
        <f>$J32-'[1]Año 2018'!$J32</f>
        <v>2544</v>
      </c>
      <c r="M32" s="141"/>
      <c r="N32" s="142"/>
    </row>
    <row r="33" spans="1:14" x14ac:dyDescent="0.2">
      <c r="A33" s="281">
        <v>27</v>
      </c>
      <c r="B33" s="282" t="s">
        <v>27</v>
      </c>
      <c r="C33" s="283">
        <v>178624</v>
      </c>
      <c r="D33" s="284">
        <v>1904</v>
      </c>
      <c r="E33" s="283">
        <v>182589</v>
      </c>
      <c r="F33" s="284">
        <v>1955</v>
      </c>
      <c r="G33" s="283">
        <v>186489</v>
      </c>
      <c r="H33" s="284">
        <v>2010</v>
      </c>
      <c r="I33" s="283">
        <v>190115</v>
      </c>
      <c r="J33" s="284">
        <v>2049</v>
      </c>
      <c r="K33" s="283">
        <f>$I33-'[1]Año 2018'!$I33</f>
        <v>15655</v>
      </c>
      <c r="L33" s="285">
        <f>$J33-'[1]Año 2018'!$J33</f>
        <v>184</v>
      </c>
      <c r="M33" s="141"/>
      <c r="N33" s="142"/>
    </row>
    <row r="34" spans="1:14" x14ac:dyDescent="0.2">
      <c r="A34" s="281">
        <v>28</v>
      </c>
      <c r="B34" s="282" t="s">
        <v>28</v>
      </c>
      <c r="C34" s="283">
        <v>51280</v>
      </c>
      <c r="D34" s="284">
        <v>7191</v>
      </c>
      <c r="E34" s="283">
        <v>52476</v>
      </c>
      <c r="F34" s="284">
        <v>7384</v>
      </c>
      <c r="G34" s="283">
        <v>53878</v>
      </c>
      <c r="H34" s="284">
        <v>7587</v>
      </c>
      <c r="I34" s="283">
        <v>55273</v>
      </c>
      <c r="J34" s="284">
        <v>7699</v>
      </c>
      <c r="K34" s="283">
        <f>$I34-'[1]Año 2018'!$I34</f>
        <v>5263</v>
      </c>
      <c r="L34" s="285">
        <f>$J34-'[1]Año 2018'!$J34</f>
        <v>679</v>
      </c>
      <c r="M34" s="141"/>
      <c r="N34" s="142"/>
    </row>
    <row r="35" spans="1:14" x14ac:dyDescent="0.2">
      <c r="A35" s="281">
        <v>29</v>
      </c>
      <c r="B35" s="282" t="s">
        <v>29</v>
      </c>
      <c r="C35" s="283">
        <v>1984555</v>
      </c>
      <c r="D35" s="284">
        <v>30064</v>
      </c>
      <c r="E35" s="283">
        <v>2044362</v>
      </c>
      <c r="F35" s="284">
        <v>31755</v>
      </c>
      <c r="G35" s="283">
        <v>2102740</v>
      </c>
      <c r="H35" s="284">
        <v>33428</v>
      </c>
      <c r="I35" s="283">
        <v>2153611</v>
      </c>
      <c r="J35" s="284">
        <v>34809</v>
      </c>
      <c r="K35" s="283">
        <f>$I35-'[1]Año 2018'!$I35</f>
        <v>230986</v>
      </c>
      <c r="L35" s="285">
        <f>$J35-'[1]Año 2018'!$J35</f>
        <v>6187</v>
      </c>
      <c r="M35" s="141"/>
      <c r="N35" s="142"/>
    </row>
    <row r="36" spans="1:14" x14ac:dyDescent="0.2">
      <c r="A36" s="281">
        <v>30</v>
      </c>
      <c r="B36" s="282" t="s">
        <v>30</v>
      </c>
      <c r="C36" s="283">
        <v>115325</v>
      </c>
      <c r="D36" s="284">
        <v>6766</v>
      </c>
      <c r="E36" s="283">
        <v>117521</v>
      </c>
      <c r="F36" s="284">
        <v>6925</v>
      </c>
      <c r="G36" s="283">
        <v>119692</v>
      </c>
      <c r="H36" s="284">
        <v>7065</v>
      </c>
      <c r="I36" s="283">
        <v>121530</v>
      </c>
      <c r="J36" s="284">
        <v>7173</v>
      </c>
      <c r="K36" s="283">
        <f>$I36-'[1]Año 2018'!$I36</f>
        <v>8503</v>
      </c>
      <c r="L36" s="285">
        <f>$J36-'[1]Año 2018'!$J36</f>
        <v>581</v>
      </c>
      <c r="M36" s="141"/>
      <c r="N36" s="142"/>
    </row>
    <row r="37" spans="1:14" x14ac:dyDescent="0.2">
      <c r="A37" s="281">
        <v>31</v>
      </c>
      <c r="B37" s="282" t="s">
        <v>31</v>
      </c>
      <c r="C37" s="283">
        <v>343638</v>
      </c>
      <c r="D37" s="284">
        <v>7258</v>
      </c>
      <c r="E37" s="283">
        <v>349487</v>
      </c>
      <c r="F37" s="284">
        <v>7429</v>
      </c>
      <c r="G37" s="283">
        <v>355760</v>
      </c>
      <c r="H37" s="284">
        <v>7573</v>
      </c>
      <c r="I37" s="283">
        <v>361523</v>
      </c>
      <c r="J37" s="284">
        <v>7704</v>
      </c>
      <c r="K37" s="283">
        <f>$I37-'[1]Año 2018'!$I37</f>
        <v>24416</v>
      </c>
      <c r="L37" s="285">
        <f>$J37-'[1]Año 2018'!$J37</f>
        <v>622</v>
      </c>
      <c r="M37" s="141"/>
      <c r="N37" s="142"/>
    </row>
    <row r="38" spans="1:14" x14ac:dyDescent="0.2">
      <c r="A38" s="281">
        <v>32</v>
      </c>
      <c r="B38" s="282" t="s">
        <v>32</v>
      </c>
      <c r="C38" s="283">
        <v>28360</v>
      </c>
      <c r="D38" s="284">
        <v>2394</v>
      </c>
      <c r="E38" s="283">
        <v>29064</v>
      </c>
      <c r="F38" s="284">
        <v>2434</v>
      </c>
      <c r="G38" s="283">
        <v>29711</v>
      </c>
      <c r="H38" s="284">
        <v>2489</v>
      </c>
      <c r="I38" s="283">
        <v>30401</v>
      </c>
      <c r="J38" s="284">
        <v>2537</v>
      </c>
      <c r="K38" s="283">
        <f>$I38-'[1]Año 2018'!$I38</f>
        <v>2731</v>
      </c>
      <c r="L38" s="285">
        <f>$J38-'[1]Año 2018'!$J38</f>
        <v>194</v>
      </c>
      <c r="M38" s="141"/>
      <c r="N38" s="142"/>
    </row>
    <row r="39" spans="1:14" x14ac:dyDescent="0.2">
      <c r="A39" s="281">
        <v>33</v>
      </c>
      <c r="B39" s="282" t="s">
        <v>33</v>
      </c>
      <c r="C39" s="283">
        <v>7275</v>
      </c>
      <c r="D39" s="284">
        <v>454</v>
      </c>
      <c r="E39" s="283">
        <v>7477</v>
      </c>
      <c r="F39" s="284">
        <v>464</v>
      </c>
      <c r="G39" s="283">
        <v>7687</v>
      </c>
      <c r="H39" s="284">
        <v>475</v>
      </c>
      <c r="I39" s="283">
        <v>7878</v>
      </c>
      <c r="J39" s="284">
        <v>487</v>
      </c>
      <c r="K39" s="283">
        <f>$I39-'[1]Año 2018'!$I39</f>
        <v>812</v>
      </c>
      <c r="L39" s="285">
        <f>$J39-'[1]Año 2018'!$J39</f>
        <v>38</v>
      </c>
      <c r="M39" s="141"/>
      <c r="N39" s="142"/>
    </row>
    <row r="40" spans="1:14" x14ac:dyDescent="0.2">
      <c r="A40" s="281">
        <v>34</v>
      </c>
      <c r="B40" s="282" t="s">
        <v>34</v>
      </c>
      <c r="C40" s="283">
        <v>1190324</v>
      </c>
      <c r="D40" s="284">
        <v>274191</v>
      </c>
      <c r="E40" s="283">
        <v>1204408</v>
      </c>
      <c r="F40" s="284">
        <v>280240</v>
      </c>
      <c r="G40" s="283">
        <v>1217705</v>
      </c>
      <c r="H40" s="284">
        <v>285672</v>
      </c>
      <c r="I40" s="283">
        <v>1229020</v>
      </c>
      <c r="J40" s="284">
        <v>290603</v>
      </c>
      <c r="K40" s="283">
        <f>$I40-'[1]Año 2018'!$I40</f>
        <v>51758</v>
      </c>
      <c r="L40" s="285">
        <f>$J40-'[1]Año 2018'!$J40</f>
        <v>21048</v>
      </c>
      <c r="M40" s="141"/>
      <c r="N40" s="142"/>
    </row>
    <row r="41" spans="1:14" x14ac:dyDescent="0.2">
      <c r="A41" s="281">
        <v>35</v>
      </c>
      <c r="B41" s="282" t="s">
        <v>35</v>
      </c>
      <c r="C41" s="283">
        <v>104881</v>
      </c>
      <c r="D41" s="284">
        <v>13344</v>
      </c>
      <c r="E41" s="283">
        <v>109366</v>
      </c>
      <c r="F41" s="284">
        <v>14162</v>
      </c>
      <c r="G41" s="283">
        <v>113798</v>
      </c>
      <c r="H41" s="284">
        <v>14949</v>
      </c>
      <c r="I41" s="283">
        <v>118078</v>
      </c>
      <c r="J41" s="284">
        <v>15359</v>
      </c>
      <c r="K41" s="283">
        <f>$I41-'[1]Año 2018'!$I41</f>
        <v>17025</v>
      </c>
      <c r="L41" s="285">
        <f>$J41-'[1]Año 2018'!$J41</f>
        <v>2588</v>
      </c>
      <c r="M41" s="141"/>
      <c r="N41" s="142"/>
    </row>
    <row r="42" spans="1:14" x14ac:dyDescent="0.2">
      <c r="A42" s="281">
        <v>36</v>
      </c>
      <c r="B42" s="282" t="s">
        <v>36</v>
      </c>
      <c r="C42" s="283">
        <v>648603</v>
      </c>
      <c r="D42" s="284">
        <v>2933</v>
      </c>
      <c r="E42" s="283">
        <v>665383</v>
      </c>
      <c r="F42" s="284">
        <v>3042</v>
      </c>
      <c r="G42" s="283">
        <v>681647</v>
      </c>
      <c r="H42" s="284">
        <v>3152</v>
      </c>
      <c r="I42" s="283">
        <v>697013</v>
      </c>
      <c r="J42" s="284">
        <v>3241</v>
      </c>
      <c r="K42" s="283">
        <f>$I42-'[1]Año 2018'!$I42</f>
        <v>65661</v>
      </c>
      <c r="L42" s="285">
        <f>$J42-'[1]Año 2018'!$J42</f>
        <v>403</v>
      </c>
      <c r="M42" s="141"/>
      <c r="N42" s="142"/>
    </row>
    <row r="43" spans="1:14" x14ac:dyDescent="0.2">
      <c r="A43" s="281">
        <v>37</v>
      </c>
      <c r="B43" s="282" t="s">
        <v>37</v>
      </c>
      <c r="C43" s="283">
        <v>295491</v>
      </c>
      <c r="D43" s="284">
        <v>12188</v>
      </c>
      <c r="E43" s="283">
        <v>303613</v>
      </c>
      <c r="F43" s="284">
        <v>12610</v>
      </c>
      <c r="G43" s="283">
        <v>312289</v>
      </c>
      <c r="H43" s="284">
        <v>13032</v>
      </c>
      <c r="I43" s="283">
        <v>320745</v>
      </c>
      <c r="J43" s="284">
        <v>13377</v>
      </c>
      <c r="K43" s="283">
        <f>$I43-'[1]Año 2018'!$I43</f>
        <v>33076</v>
      </c>
      <c r="L43" s="285">
        <f>$J43-'[1]Año 2018'!$J43</f>
        <v>1548</v>
      </c>
      <c r="M43" s="141"/>
      <c r="N43" s="142"/>
    </row>
    <row r="44" spans="1:14" s="76" customFormat="1" x14ac:dyDescent="0.2">
      <c r="A44" s="281">
        <v>38</v>
      </c>
      <c r="B44" s="282" t="s">
        <v>38</v>
      </c>
      <c r="C44" s="283">
        <v>266893</v>
      </c>
      <c r="D44" s="284">
        <v>11473</v>
      </c>
      <c r="E44" s="283">
        <v>271866</v>
      </c>
      <c r="F44" s="284">
        <v>11794</v>
      </c>
      <c r="G44" s="283">
        <v>277277</v>
      </c>
      <c r="H44" s="284">
        <v>12167</v>
      </c>
      <c r="I44" s="283">
        <v>280981</v>
      </c>
      <c r="J44" s="284">
        <v>12379</v>
      </c>
      <c r="K44" s="283">
        <f>$I44-'[1]Año 2018'!$I44</f>
        <v>18742</v>
      </c>
      <c r="L44" s="285">
        <f>$J44-'[1]Año 2018'!$J44</f>
        <v>1157</v>
      </c>
      <c r="M44" s="141"/>
      <c r="N44" s="142"/>
    </row>
    <row r="45" spans="1:14" x14ac:dyDescent="0.2">
      <c r="A45" s="281">
        <v>39</v>
      </c>
      <c r="B45" s="282" t="s">
        <v>39</v>
      </c>
      <c r="C45" s="283">
        <v>355600</v>
      </c>
      <c r="D45" s="284">
        <v>73587</v>
      </c>
      <c r="E45" s="283">
        <v>364333</v>
      </c>
      <c r="F45" s="284">
        <v>76552</v>
      </c>
      <c r="G45" s="283">
        <v>374071</v>
      </c>
      <c r="H45" s="284">
        <v>79513</v>
      </c>
      <c r="I45" s="283">
        <v>381016</v>
      </c>
      <c r="J45" s="284">
        <v>81542</v>
      </c>
      <c r="K45" s="283">
        <f>$I45-'[1]Año 2018'!$I45</f>
        <v>30948</v>
      </c>
      <c r="L45" s="285">
        <f>$J45-'[1]Año 2018'!$J45</f>
        <v>9592</v>
      </c>
      <c r="M45" s="141"/>
      <c r="N45" s="142"/>
    </row>
    <row r="46" spans="1:14" x14ac:dyDescent="0.2">
      <c r="A46" s="281">
        <v>40</v>
      </c>
      <c r="B46" s="282" t="s">
        <v>40</v>
      </c>
      <c r="C46" s="283">
        <v>30562</v>
      </c>
      <c r="D46" s="284">
        <v>3708</v>
      </c>
      <c r="E46" s="283">
        <v>31130</v>
      </c>
      <c r="F46" s="284">
        <v>3773</v>
      </c>
      <c r="G46" s="283">
        <v>31711</v>
      </c>
      <c r="H46" s="284">
        <v>3851</v>
      </c>
      <c r="I46" s="283">
        <v>32323</v>
      </c>
      <c r="J46" s="284">
        <v>3900</v>
      </c>
      <c r="K46" s="283">
        <f>$I46-'[1]Año 2018'!$I46</f>
        <v>2389</v>
      </c>
      <c r="L46" s="285">
        <f>$J46-'[1]Año 2018'!$J46</f>
        <v>260</v>
      </c>
      <c r="M46" s="141"/>
      <c r="N46" s="142"/>
    </row>
    <row r="47" spans="1:14" x14ac:dyDescent="0.2">
      <c r="A47" s="281">
        <v>41</v>
      </c>
      <c r="B47" s="282" t="s">
        <v>41</v>
      </c>
      <c r="C47" s="283">
        <v>699489</v>
      </c>
      <c r="D47" s="284">
        <v>26478</v>
      </c>
      <c r="E47" s="283">
        <v>718759</v>
      </c>
      <c r="F47" s="284">
        <v>27373</v>
      </c>
      <c r="G47" s="283">
        <v>736823</v>
      </c>
      <c r="H47" s="284">
        <v>28279</v>
      </c>
      <c r="I47" s="283">
        <v>752021</v>
      </c>
      <c r="J47" s="284">
        <v>28850</v>
      </c>
      <c r="K47" s="283">
        <f>$I47-'[1]Año 2018'!$I47</f>
        <v>72598</v>
      </c>
      <c r="L47" s="285">
        <f>$J47-'[1]Año 2018'!$J47</f>
        <v>3230</v>
      </c>
      <c r="M47" s="141"/>
      <c r="N47" s="142"/>
    </row>
    <row r="48" spans="1:14" x14ac:dyDescent="0.2">
      <c r="A48" s="281">
        <v>42</v>
      </c>
      <c r="B48" s="282" t="s">
        <v>42</v>
      </c>
      <c r="C48" s="283">
        <v>9244</v>
      </c>
      <c r="D48" s="284">
        <v>980</v>
      </c>
      <c r="E48" s="283">
        <v>9578</v>
      </c>
      <c r="F48" s="284">
        <v>995</v>
      </c>
      <c r="G48" s="283">
        <v>9896</v>
      </c>
      <c r="H48" s="284">
        <v>1015</v>
      </c>
      <c r="I48" s="283">
        <v>10246</v>
      </c>
      <c r="J48" s="284">
        <v>1044</v>
      </c>
      <c r="K48" s="283">
        <f>$I48-'[1]Año 2018'!$I48</f>
        <v>1335</v>
      </c>
      <c r="L48" s="285">
        <f>$J48-'[1]Año 2018'!$J48</f>
        <v>82</v>
      </c>
      <c r="M48" s="141"/>
      <c r="N48" s="142"/>
    </row>
    <row r="49" spans="1:14" x14ac:dyDescent="0.2">
      <c r="A49" s="281">
        <v>43</v>
      </c>
      <c r="B49" s="282" t="s">
        <v>149</v>
      </c>
      <c r="C49" s="283">
        <v>15475</v>
      </c>
      <c r="D49" s="284">
        <v>3007</v>
      </c>
      <c r="E49" s="283">
        <v>15966</v>
      </c>
      <c r="F49" s="284">
        <v>3118</v>
      </c>
      <c r="G49" s="283">
        <v>16450</v>
      </c>
      <c r="H49" s="284">
        <v>3234</v>
      </c>
      <c r="I49" s="283">
        <v>16927</v>
      </c>
      <c r="J49" s="284">
        <v>3334</v>
      </c>
      <c r="K49" s="283">
        <f>$I49-'[1]Año 2018'!$I49</f>
        <v>1879</v>
      </c>
      <c r="L49" s="285">
        <f>$J49-'[1]Año 2018'!$J49</f>
        <v>434</v>
      </c>
      <c r="M49" s="141"/>
      <c r="N49" s="142"/>
    </row>
    <row r="50" spans="1:14" x14ac:dyDescent="0.2">
      <c r="A50" s="281">
        <v>44</v>
      </c>
      <c r="B50" s="282" t="s">
        <v>152</v>
      </c>
      <c r="C50" s="283">
        <v>32560</v>
      </c>
      <c r="D50" s="284">
        <v>15515</v>
      </c>
      <c r="E50" s="283">
        <v>33296</v>
      </c>
      <c r="F50" s="284">
        <v>15881</v>
      </c>
      <c r="G50" s="283">
        <v>33989</v>
      </c>
      <c r="H50" s="284">
        <v>16190</v>
      </c>
      <c r="I50" s="283">
        <v>34623</v>
      </c>
      <c r="J50" s="284">
        <v>16447</v>
      </c>
      <c r="K50" s="283">
        <f>$I50-'[1]Año 2018'!$I50</f>
        <v>2702</v>
      </c>
      <c r="L50" s="285">
        <f>$J50-'[1]Año 2018'!$J50</f>
        <v>1221</v>
      </c>
      <c r="M50" s="141"/>
      <c r="N50" s="142"/>
    </row>
    <row r="51" spans="1:14" x14ac:dyDescent="0.2">
      <c r="A51" s="281">
        <v>45</v>
      </c>
      <c r="B51" s="282" t="s">
        <v>43</v>
      </c>
      <c r="C51" s="283">
        <v>11643</v>
      </c>
      <c r="D51" s="284">
        <v>1699</v>
      </c>
      <c r="E51" s="283">
        <v>11950</v>
      </c>
      <c r="F51" s="284">
        <v>1756</v>
      </c>
      <c r="G51" s="283">
        <v>12261</v>
      </c>
      <c r="H51" s="284">
        <v>1829</v>
      </c>
      <c r="I51" s="283">
        <v>12575</v>
      </c>
      <c r="J51" s="284">
        <v>1858</v>
      </c>
      <c r="K51" s="283">
        <f>$I51-'[1]Año 2018'!$I51</f>
        <v>1283</v>
      </c>
      <c r="L51" s="285">
        <f>$J51-'[1]Año 2018'!$J51</f>
        <v>212</v>
      </c>
      <c r="M51" s="141"/>
      <c r="N51" s="142"/>
    </row>
    <row r="52" spans="1:14" x14ac:dyDescent="0.2">
      <c r="A52" s="281">
        <v>46</v>
      </c>
      <c r="B52" s="282" t="s">
        <v>44</v>
      </c>
      <c r="C52" s="283">
        <v>4530203</v>
      </c>
      <c r="D52" s="284">
        <v>74110</v>
      </c>
      <c r="E52" s="283">
        <v>4604268</v>
      </c>
      <c r="F52" s="284">
        <v>74578</v>
      </c>
      <c r="G52" s="283">
        <v>4672764</v>
      </c>
      <c r="H52" s="284">
        <v>75028</v>
      </c>
      <c r="I52" s="283">
        <v>4736732</v>
      </c>
      <c r="J52" s="284">
        <v>75408</v>
      </c>
      <c r="K52" s="283">
        <f>$I52-'[1]Año 2018'!$I52</f>
        <v>277088</v>
      </c>
      <c r="L52" s="285">
        <f>$J52-'[1]Año 2018'!$J52</f>
        <v>1767</v>
      </c>
      <c r="M52" s="141"/>
      <c r="N52" s="142"/>
    </row>
    <row r="53" spans="1:14" x14ac:dyDescent="0.2">
      <c r="A53" s="281">
        <v>47</v>
      </c>
      <c r="B53" s="282" t="s">
        <v>45</v>
      </c>
      <c r="C53" s="283">
        <v>418243</v>
      </c>
      <c r="D53" s="284">
        <v>21002</v>
      </c>
      <c r="E53" s="283">
        <v>430711</v>
      </c>
      <c r="F53" s="284">
        <v>21896</v>
      </c>
      <c r="G53" s="283">
        <v>442800</v>
      </c>
      <c r="H53" s="284">
        <v>22848</v>
      </c>
      <c r="I53" s="283">
        <v>452818</v>
      </c>
      <c r="J53" s="284">
        <v>23548</v>
      </c>
      <c r="K53" s="283">
        <f>$I53-'[1]Año 2018'!$I53</f>
        <v>44889</v>
      </c>
      <c r="L53" s="285">
        <f>$J53-'[1]Año 2018'!$J53</f>
        <v>3416</v>
      </c>
      <c r="M53" s="141"/>
      <c r="N53" s="142"/>
    </row>
    <row r="54" spans="1:14" x14ac:dyDescent="0.2">
      <c r="A54" s="281">
        <v>48</v>
      </c>
      <c r="B54" s="282" t="s">
        <v>46</v>
      </c>
      <c r="C54" s="283">
        <v>18349</v>
      </c>
      <c r="D54" s="284">
        <v>1272</v>
      </c>
      <c r="E54" s="283">
        <v>18748</v>
      </c>
      <c r="F54" s="284">
        <v>1300</v>
      </c>
      <c r="G54" s="283">
        <v>19269</v>
      </c>
      <c r="H54" s="284">
        <v>1333</v>
      </c>
      <c r="I54" s="283">
        <v>19811</v>
      </c>
      <c r="J54" s="284">
        <v>1359</v>
      </c>
      <c r="K54" s="283">
        <f>$I54-'[1]Año 2018'!$I54</f>
        <v>1965</v>
      </c>
      <c r="L54" s="285">
        <f>$J54-'[1]Año 2018'!$J54</f>
        <v>123</v>
      </c>
      <c r="M54" s="141"/>
      <c r="N54" s="142"/>
    </row>
    <row r="55" spans="1:14" x14ac:dyDescent="0.2">
      <c r="A55" s="281">
        <v>49</v>
      </c>
      <c r="B55" s="282" t="s">
        <v>47</v>
      </c>
      <c r="C55" s="283">
        <v>163626</v>
      </c>
      <c r="D55" s="284">
        <v>2517</v>
      </c>
      <c r="E55" s="283">
        <v>167777</v>
      </c>
      <c r="F55" s="284">
        <v>2550</v>
      </c>
      <c r="G55" s="283">
        <v>172392</v>
      </c>
      <c r="H55" s="284">
        <v>2624</v>
      </c>
      <c r="I55" s="283">
        <v>177734</v>
      </c>
      <c r="J55" s="284">
        <v>2677</v>
      </c>
      <c r="K55" s="283">
        <f>$I55-'[1]Año 2018'!$I55</f>
        <v>19175</v>
      </c>
      <c r="L55" s="285">
        <f>$J55-'[1]Año 2018'!$J55</f>
        <v>234</v>
      </c>
      <c r="M55" s="141"/>
      <c r="N55" s="142"/>
    </row>
    <row r="56" spans="1:14" x14ac:dyDescent="0.2">
      <c r="A56" s="281">
        <v>50</v>
      </c>
      <c r="B56" s="282" t="s">
        <v>48</v>
      </c>
      <c r="C56" s="283">
        <v>196972</v>
      </c>
      <c r="D56" s="284">
        <v>1162</v>
      </c>
      <c r="E56" s="283">
        <v>200719</v>
      </c>
      <c r="F56" s="284">
        <v>1198</v>
      </c>
      <c r="G56" s="283">
        <v>204089</v>
      </c>
      <c r="H56" s="284">
        <v>1226</v>
      </c>
      <c r="I56" s="283">
        <v>208228</v>
      </c>
      <c r="J56" s="284">
        <v>1283</v>
      </c>
      <c r="K56" s="283">
        <f>$I56-'[1]Año 2018'!$I56</f>
        <v>14694</v>
      </c>
      <c r="L56" s="285">
        <f>$J56-'[1]Año 2018'!$J56</f>
        <v>155</v>
      </c>
      <c r="M56" s="141"/>
      <c r="N56" s="142"/>
    </row>
    <row r="57" spans="1:14" x14ac:dyDescent="0.2">
      <c r="A57" s="281">
        <v>51</v>
      </c>
      <c r="B57" s="282" t="s">
        <v>151</v>
      </c>
      <c r="C57" s="283">
        <v>678</v>
      </c>
      <c r="D57" s="284">
        <v>152</v>
      </c>
      <c r="E57" s="283">
        <v>691</v>
      </c>
      <c r="F57" s="284">
        <v>152</v>
      </c>
      <c r="G57" s="283">
        <v>708</v>
      </c>
      <c r="H57" s="284">
        <v>152</v>
      </c>
      <c r="I57" s="283">
        <v>721</v>
      </c>
      <c r="J57" s="284">
        <v>157</v>
      </c>
      <c r="K57" s="283">
        <f>$I57-'[1]Año 2018'!$I57</f>
        <v>54</v>
      </c>
      <c r="L57" s="285">
        <f>$J57-'[1]Año 2018'!$J57</f>
        <v>6</v>
      </c>
      <c r="M57" s="141"/>
      <c r="N57" s="142"/>
    </row>
    <row r="58" spans="1:14" x14ac:dyDescent="0.2">
      <c r="A58" s="281">
        <v>52</v>
      </c>
      <c r="B58" s="282" t="s">
        <v>49</v>
      </c>
      <c r="C58" s="283">
        <v>61422</v>
      </c>
      <c r="D58" s="284">
        <v>12909</v>
      </c>
      <c r="E58" s="283">
        <v>62624</v>
      </c>
      <c r="F58" s="284">
        <v>13209</v>
      </c>
      <c r="G58" s="283">
        <v>63768</v>
      </c>
      <c r="H58" s="284">
        <v>13494</v>
      </c>
      <c r="I58" s="283">
        <v>64891</v>
      </c>
      <c r="J58" s="284">
        <v>13688</v>
      </c>
      <c r="K58" s="283">
        <f>$I58-'[1]Año 2018'!$I58</f>
        <v>4650</v>
      </c>
      <c r="L58" s="285">
        <f>$J58-'[1]Año 2018'!$J58</f>
        <v>1059</v>
      </c>
      <c r="M58" s="141"/>
      <c r="N58" s="142"/>
    </row>
    <row r="59" spans="1:14" x14ac:dyDescent="0.2">
      <c r="A59" s="281">
        <v>53</v>
      </c>
      <c r="B59" s="282" t="s">
        <v>50</v>
      </c>
      <c r="C59" s="283">
        <v>22376</v>
      </c>
      <c r="D59" s="284">
        <v>1250</v>
      </c>
      <c r="E59" s="283">
        <v>22667</v>
      </c>
      <c r="F59" s="284">
        <v>1291</v>
      </c>
      <c r="G59" s="283">
        <v>22967</v>
      </c>
      <c r="H59" s="284">
        <v>1324</v>
      </c>
      <c r="I59" s="283">
        <v>23237</v>
      </c>
      <c r="J59" s="284">
        <v>1352</v>
      </c>
      <c r="K59" s="283">
        <f>$I59-'[1]Año 2018'!$I59</f>
        <v>1096</v>
      </c>
      <c r="L59" s="285">
        <f>$J59-'[1]Año 2018'!$J59</f>
        <v>123</v>
      </c>
      <c r="M59" s="141"/>
      <c r="N59" s="142"/>
    </row>
    <row r="60" spans="1:14" x14ac:dyDescent="0.2">
      <c r="A60" s="281">
        <v>54</v>
      </c>
      <c r="B60" s="282" t="s">
        <v>51</v>
      </c>
      <c r="C60" s="283">
        <v>715471</v>
      </c>
      <c r="D60" s="284">
        <v>1783</v>
      </c>
      <c r="E60" s="283">
        <v>731362</v>
      </c>
      <c r="F60" s="284">
        <v>1801</v>
      </c>
      <c r="G60" s="283">
        <v>745742</v>
      </c>
      <c r="H60" s="284">
        <v>1814</v>
      </c>
      <c r="I60" s="283">
        <v>759465</v>
      </c>
      <c r="J60" s="284">
        <v>1829</v>
      </c>
      <c r="K60" s="283">
        <f>$I60-'[1]Año 2018'!$I60</f>
        <v>59820</v>
      </c>
      <c r="L60" s="285">
        <f>$J60-'[1]Año 2018'!$J60</f>
        <v>66</v>
      </c>
      <c r="M60" s="141"/>
      <c r="N60" s="142"/>
    </row>
    <row r="61" spans="1:14" x14ac:dyDescent="0.2">
      <c r="A61" s="281">
        <v>55</v>
      </c>
      <c r="B61" s="282" t="s">
        <v>52</v>
      </c>
      <c r="C61" s="283">
        <v>10058</v>
      </c>
      <c r="D61" s="284">
        <v>712</v>
      </c>
      <c r="E61" s="283">
        <v>10296</v>
      </c>
      <c r="F61" s="284">
        <v>729</v>
      </c>
      <c r="G61" s="283">
        <v>10562</v>
      </c>
      <c r="H61" s="284">
        <v>746</v>
      </c>
      <c r="I61" s="283">
        <v>10887</v>
      </c>
      <c r="J61" s="284">
        <v>770</v>
      </c>
      <c r="K61" s="283">
        <f>$I61-'[1]Año 2018'!$I61</f>
        <v>1081</v>
      </c>
      <c r="L61" s="285">
        <f>$J61-'[1]Año 2018'!$J61</f>
        <v>77</v>
      </c>
      <c r="M61" s="141"/>
      <c r="N61" s="142"/>
    </row>
    <row r="62" spans="1:14" x14ac:dyDescent="0.2">
      <c r="A62" s="281">
        <v>56</v>
      </c>
      <c r="B62" s="282" t="s">
        <v>53</v>
      </c>
      <c r="C62" s="283">
        <v>315431</v>
      </c>
      <c r="D62" s="284">
        <v>17143</v>
      </c>
      <c r="E62" s="283">
        <v>325462</v>
      </c>
      <c r="F62" s="284">
        <v>17621</v>
      </c>
      <c r="G62" s="283">
        <v>335733</v>
      </c>
      <c r="H62" s="284">
        <v>18100</v>
      </c>
      <c r="I62" s="283">
        <v>344711</v>
      </c>
      <c r="J62" s="284">
        <v>18416</v>
      </c>
      <c r="K62" s="283">
        <f>$I62-'[1]Año 2018'!$I62</f>
        <v>37169</v>
      </c>
      <c r="L62" s="285">
        <f>$J62-'[1]Año 2018'!$J62</f>
        <v>1692</v>
      </c>
      <c r="M62" s="141"/>
      <c r="N62" s="142"/>
    </row>
    <row r="63" spans="1:14" x14ac:dyDescent="0.2">
      <c r="A63" s="281">
        <v>57</v>
      </c>
      <c r="B63" s="282" t="s">
        <v>447</v>
      </c>
      <c r="C63" s="283">
        <v>23103</v>
      </c>
      <c r="D63" s="284">
        <v>1367</v>
      </c>
      <c r="E63" s="283">
        <v>23503</v>
      </c>
      <c r="F63" s="284">
        <v>1378</v>
      </c>
      <c r="G63" s="283">
        <v>23993</v>
      </c>
      <c r="H63" s="284">
        <v>1384</v>
      </c>
      <c r="I63" s="283">
        <v>24406</v>
      </c>
      <c r="J63" s="284">
        <v>1388</v>
      </c>
      <c r="K63" s="283">
        <f>$I63-'[1]Año 2018'!$I63</f>
        <v>1742</v>
      </c>
      <c r="L63" s="285">
        <f>$J63-'[1]Año 2018'!$J63</f>
        <v>37</v>
      </c>
      <c r="M63" s="141"/>
      <c r="N63" s="142"/>
    </row>
    <row r="64" spans="1:14" x14ac:dyDescent="0.2">
      <c r="A64" s="281">
        <v>58</v>
      </c>
      <c r="B64" s="282" t="s">
        <v>448</v>
      </c>
      <c r="C64" s="283">
        <v>8501</v>
      </c>
      <c r="D64" s="284">
        <v>1360</v>
      </c>
      <c r="E64" s="283">
        <v>8686</v>
      </c>
      <c r="F64" s="284">
        <v>1395</v>
      </c>
      <c r="G64" s="283">
        <v>8840</v>
      </c>
      <c r="H64" s="284">
        <v>1435</v>
      </c>
      <c r="I64" s="283">
        <v>9012</v>
      </c>
      <c r="J64" s="284">
        <v>1450</v>
      </c>
      <c r="K64" s="283">
        <f>$I64-'[1]Año 2018'!$I64</f>
        <v>679</v>
      </c>
      <c r="L64" s="285">
        <f>$J64-'[1]Año 2018'!$J64</f>
        <v>128</v>
      </c>
      <c r="M64" s="141"/>
      <c r="N64" s="142"/>
    </row>
    <row r="65" spans="1:14" x14ac:dyDescent="0.2">
      <c r="A65" s="281">
        <v>59</v>
      </c>
      <c r="B65" s="282" t="s">
        <v>449</v>
      </c>
      <c r="C65" s="283">
        <v>20679</v>
      </c>
      <c r="D65" s="284">
        <v>1596</v>
      </c>
      <c r="E65" s="283">
        <v>21001</v>
      </c>
      <c r="F65" s="284">
        <v>1616</v>
      </c>
      <c r="G65" s="283">
        <v>21326</v>
      </c>
      <c r="H65" s="284">
        <v>1626</v>
      </c>
      <c r="I65" s="283">
        <v>21773</v>
      </c>
      <c r="J65" s="284">
        <v>1632</v>
      </c>
      <c r="K65" s="283">
        <f>$I65-'[1]Año 2018'!$I65</f>
        <v>1449</v>
      </c>
      <c r="L65" s="285">
        <f>$J65-'[1]Año 2018'!$J65</f>
        <v>50</v>
      </c>
      <c r="M65" s="141"/>
      <c r="N65" s="142"/>
    </row>
    <row r="66" spans="1:14" x14ac:dyDescent="0.2">
      <c r="A66" s="281">
        <v>60</v>
      </c>
      <c r="B66" s="282" t="s">
        <v>246</v>
      </c>
      <c r="C66" s="283">
        <v>53889</v>
      </c>
      <c r="D66" s="284">
        <v>7265</v>
      </c>
      <c r="E66" s="283">
        <v>55494</v>
      </c>
      <c r="F66" s="284">
        <v>7536</v>
      </c>
      <c r="G66" s="283">
        <v>57086</v>
      </c>
      <c r="H66" s="284">
        <v>7801</v>
      </c>
      <c r="I66" s="283">
        <v>58524</v>
      </c>
      <c r="J66" s="284">
        <v>8042</v>
      </c>
      <c r="K66" s="283">
        <f>$I66-'[1]Año 2018'!$I66</f>
        <v>6129</v>
      </c>
      <c r="L66" s="285">
        <f>$J66-'[1]Año 2018'!$J66</f>
        <v>1042</v>
      </c>
      <c r="M66" s="141"/>
      <c r="N66" s="142"/>
    </row>
    <row r="67" spans="1:14" x14ac:dyDescent="0.2">
      <c r="A67" s="281">
        <v>61</v>
      </c>
      <c r="B67" s="282" t="s">
        <v>242</v>
      </c>
      <c r="C67" s="283">
        <v>234716</v>
      </c>
      <c r="D67" s="284">
        <v>48517</v>
      </c>
      <c r="E67" s="283">
        <v>242543</v>
      </c>
      <c r="F67" s="284">
        <v>50761</v>
      </c>
      <c r="G67" s="283">
        <v>250281</v>
      </c>
      <c r="H67" s="284">
        <v>52944</v>
      </c>
      <c r="I67" s="283">
        <v>255528</v>
      </c>
      <c r="J67" s="284">
        <v>54747</v>
      </c>
      <c r="K67" s="283">
        <f>$I67-'[1]Año 2018'!$I67</f>
        <v>27635</v>
      </c>
      <c r="L67" s="285">
        <f>$J67-'[1]Año 2018'!$J67</f>
        <v>7891</v>
      </c>
      <c r="M67" s="141"/>
      <c r="N67" s="142"/>
    </row>
    <row r="68" spans="1:14" x14ac:dyDescent="0.2">
      <c r="A68" s="281">
        <v>62</v>
      </c>
      <c r="B68" s="282" t="s">
        <v>245</v>
      </c>
      <c r="C68" s="283">
        <v>32838</v>
      </c>
      <c r="D68" s="284">
        <v>4259</v>
      </c>
      <c r="E68" s="283">
        <v>33739</v>
      </c>
      <c r="F68" s="284">
        <v>4389</v>
      </c>
      <c r="G68" s="283">
        <v>34634</v>
      </c>
      <c r="H68" s="284">
        <v>4516</v>
      </c>
      <c r="I68" s="283">
        <v>35394</v>
      </c>
      <c r="J68" s="284">
        <v>4594</v>
      </c>
      <c r="K68" s="283">
        <f>$I68-'[1]Año 2018'!$I68</f>
        <v>3454</v>
      </c>
      <c r="L68" s="285">
        <f>$J68-'[1]Año 2018'!$J68</f>
        <v>438</v>
      </c>
      <c r="M68" s="141"/>
      <c r="N68" s="142"/>
    </row>
    <row r="69" spans="1:14" x14ac:dyDescent="0.2">
      <c r="A69" s="281">
        <v>63</v>
      </c>
      <c r="B69" s="282" t="s">
        <v>239</v>
      </c>
      <c r="C69" s="283">
        <v>2070</v>
      </c>
      <c r="D69" s="284">
        <v>714</v>
      </c>
      <c r="E69" s="283">
        <v>2142</v>
      </c>
      <c r="F69" s="284">
        <v>730</v>
      </c>
      <c r="G69" s="283">
        <v>2238</v>
      </c>
      <c r="H69" s="284">
        <v>749</v>
      </c>
      <c r="I69" s="283">
        <v>2303</v>
      </c>
      <c r="J69" s="284">
        <v>767</v>
      </c>
      <c r="K69" s="283">
        <f>$I69-'[1]Año 2018'!$I69</f>
        <v>310</v>
      </c>
      <c r="L69" s="285">
        <f>$J69-'[1]Año 2018'!$J69</f>
        <v>86</v>
      </c>
      <c r="M69" s="141"/>
      <c r="N69" s="142"/>
    </row>
    <row r="70" spans="1:14" x14ac:dyDescent="0.2">
      <c r="A70" s="281">
        <v>64</v>
      </c>
      <c r="B70" s="282" t="s">
        <v>248</v>
      </c>
      <c r="C70" s="283">
        <v>273374</v>
      </c>
      <c r="D70" s="284">
        <v>1785</v>
      </c>
      <c r="E70" s="283">
        <v>282427</v>
      </c>
      <c r="F70" s="284">
        <v>1848</v>
      </c>
      <c r="G70" s="283">
        <v>290940</v>
      </c>
      <c r="H70" s="284">
        <v>1924</v>
      </c>
      <c r="I70" s="283">
        <v>297181</v>
      </c>
      <c r="J70" s="284">
        <v>1983</v>
      </c>
      <c r="K70" s="283">
        <f>$I70-'[1]Año 2018'!$I70</f>
        <v>33046</v>
      </c>
      <c r="L70" s="285">
        <f>$J70-'[1]Año 2018'!$J70</f>
        <v>256</v>
      </c>
      <c r="M70" s="141"/>
      <c r="N70" s="142"/>
    </row>
    <row r="71" spans="1:14" x14ac:dyDescent="0.2">
      <c r="A71" s="281">
        <v>65</v>
      </c>
      <c r="B71" s="282" t="s">
        <v>249</v>
      </c>
      <c r="C71" s="283">
        <v>829439</v>
      </c>
      <c r="D71" s="284">
        <v>4592</v>
      </c>
      <c r="E71" s="283">
        <v>855789</v>
      </c>
      <c r="F71" s="284">
        <v>4706</v>
      </c>
      <c r="G71" s="283">
        <v>881320</v>
      </c>
      <c r="H71" s="284">
        <v>4887</v>
      </c>
      <c r="I71" s="283">
        <v>904530</v>
      </c>
      <c r="J71" s="284">
        <v>5048</v>
      </c>
      <c r="K71" s="283">
        <f>$I71-'[1]Año 2018'!$I71</f>
        <v>102741</v>
      </c>
      <c r="L71" s="285">
        <f>$J71-'[1]Año 2018'!$J71</f>
        <v>581</v>
      </c>
      <c r="M71" s="141"/>
      <c r="N71" s="142"/>
    </row>
    <row r="72" spans="1:14" x14ac:dyDescent="0.2">
      <c r="A72" s="281">
        <v>66</v>
      </c>
      <c r="B72" s="282" t="s">
        <v>247</v>
      </c>
      <c r="C72" s="283">
        <v>1223069</v>
      </c>
      <c r="D72" s="284">
        <v>94093</v>
      </c>
      <c r="E72" s="283">
        <v>1257205</v>
      </c>
      <c r="F72" s="284">
        <v>97008</v>
      </c>
      <c r="G72" s="283">
        <v>1289293</v>
      </c>
      <c r="H72" s="284">
        <v>99831</v>
      </c>
      <c r="I72" s="283">
        <v>1318425</v>
      </c>
      <c r="J72" s="284">
        <v>102329</v>
      </c>
      <c r="K72" s="283">
        <f>$I72-'[1]Año 2018'!$I72</f>
        <v>131015</v>
      </c>
      <c r="L72" s="285">
        <f>$J72-'[1]Año 2018'!$J72</f>
        <v>11273</v>
      </c>
      <c r="M72" s="141"/>
      <c r="N72" s="142"/>
    </row>
    <row r="73" spans="1:14" x14ac:dyDescent="0.2">
      <c r="A73" s="281">
        <v>67</v>
      </c>
      <c r="B73" s="282" t="s">
        <v>240</v>
      </c>
      <c r="C73" s="283">
        <v>1878</v>
      </c>
      <c r="D73" s="284">
        <v>1518</v>
      </c>
      <c r="E73" s="283">
        <v>1928</v>
      </c>
      <c r="F73" s="284">
        <v>1551</v>
      </c>
      <c r="G73" s="283">
        <v>1986</v>
      </c>
      <c r="H73" s="284">
        <v>1587</v>
      </c>
      <c r="I73" s="283">
        <v>2042</v>
      </c>
      <c r="J73" s="284">
        <v>1622</v>
      </c>
      <c r="K73" s="283">
        <f>$I73-'[1]Año 2018'!$I73</f>
        <v>213</v>
      </c>
      <c r="L73" s="285">
        <f>$J73-'[1]Año 2018'!$J73</f>
        <v>143</v>
      </c>
      <c r="M73" s="141"/>
      <c r="N73" s="142"/>
    </row>
    <row r="74" spans="1:14" x14ac:dyDescent="0.2">
      <c r="A74" s="281">
        <v>68</v>
      </c>
      <c r="B74" s="282" t="s">
        <v>237</v>
      </c>
      <c r="C74" s="283">
        <v>2880</v>
      </c>
      <c r="D74" s="284">
        <v>938</v>
      </c>
      <c r="E74" s="283">
        <v>2969</v>
      </c>
      <c r="F74" s="284">
        <v>961</v>
      </c>
      <c r="G74" s="283">
        <v>3072</v>
      </c>
      <c r="H74" s="284">
        <v>980</v>
      </c>
      <c r="I74" s="283">
        <v>3183</v>
      </c>
      <c r="J74" s="284">
        <v>994</v>
      </c>
      <c r="K74" s="283">
        <f>$I74-'[1]Año 2018'!$I74</f>
        <v>381</v>
      </c>
      <c r="L74" s="285">
        <f>$J74-'[1]Año 2018'!$J74</f>
        <v>77</v>
      </c>
      <c r="M74" s="141"/>
      <c r="N74" s="142"/>
    </row>
    <row r="75" spans="1:14" x14ac:dyDescent="0.2">
      <c r="A75" s="281">
        <v>69</v>
      </c>
      <c r="B75" s="282" t="s">
        <v>243</v>
      </c>
      <c r="C75" s="283">
        <v>3192</v>
      </c>
      <c r="D75" s="284">
        <v>699</v>
      </c>
      <c r="E75" s="283">
        <v>3296</v>
      </c>
      <c r="F75" s="284">
        <v>717</v>
      </c>
      <c r="G75" s="283">
        <v>3393</v>
      </c>
      <c r="H75" s="284">
        <v>732</v>
      </c>
      <c r="I75" s="283">
        <v>3495</v>
      </c>
      <c r="J75" s="284">
        <v>746</v>
      </c>
      <c r="K75" s="283">
        <f>$I75-'[1]Año 2018'!$I75</f>
        <v>393</v>
      </c>
      <c r="L75" s="285">
        <f>$J75-'[1]Año 2018'!$J75</f>
        <v>64</v>
      </c>
      <c r="M75" s="141"/>
      <c r="N75" s="142"/>
    </row>
    <row r="76" spans="1:14" x14ac:dyDescent="0.2">
      <c r="A76" s="281">
        <v>70</v>
      </c>
      <c r="B76" s="282" t="s">
        <v>287</v>
      </c>
      <c r="C76" s="283">
        <v>35330</v>
      </c>
      <c r="D76" s="284">
        <v>2980</v>
      </c>
      <c r="E76" s="283">
        <v>38892</v>
      </c>
      <c r="F76" s="284">
        <v>3118</v>
      </c>
      <c r="G76" s="283">
        <v>42292</v>
      </c>
      <c r="H76" s="284">
        <v>3273</v>
      </c>
      <c r="I76" s="283">
        <v>45566</v>
      </c>
      <c r="J76" s="284">
        <v>3420</v>
      </c>
      <c r="K76" s="283">
        <f>$I76-'[1]Año 2018'!$I76</f>
        <v>13363</v>
      </c>
      <c r="L76" s="285">
        <f>$J76-'[1]Año 2018'!$J76</f>
        <v>585</v>
      </c>
      <c r="M76" s="141"/>
      <c r="N76" s="142"/>
    </row>
    <row r="77" spans="1:14" x14ac:dyDescent="0.2">
      <c r="A77" s="281">
        <v>71</v>
      </c>
      <c r="B77" s="282" t="s">
        <v>288</v>
      </c>
      <c r="C77" s="283">
        <v>6075</v>
      </c>
      <c r="D77" s="284">
        <v>719</v>
      </c>
      <c r="E77" s="283">
        <v>6392</v>
      </c>
      <c r="F77" s="284">
        <v>765</v>
      </c>
      <c r="G77" s="283">
        <v>6680</v>
      </c>
      <c r="H77" s="284">
        <v>795</v>
      </c>
      <c r="I77" s="283">
        <v>6954</v>
      </c>
      <c r="J77" s="284">
        <v>825</v>
      </c>
      <c r="K77" s="283">
        <f>$I77-'[1]Año 2018'!$I77</f>
        <v>1147</v>
      </c>
      <c r="L77" s="285">
        <f>$J77-'[1]Año 2018'!$J77</f>
        <v>140</v>
      </c>
      <c r="M77" s="141"/>
      <c r="N77" s="142"/>
    </row>
    <row r="78" spans="1:14" x14ac:dyDescent="0.2">
      <c r="A78" s="281">
        <v>72</v>
      </c>
      <c r="B78" s="282" t="s">
        <v>289</v>
      </c>
      <c r="C78" s="283">
        <v>4817</v>
      </c>
      <c r="D78" s="284">
        <v>960</v>
      </c>
      <c r="E78" s="283">
        <v>5044</v>
      </c>
      <c r="F78" s="284">
        <v>1017</v>
      </c>
      <c r="G78" s="283">
        <v>5283</v>
      </c>
      <c r="H78" s="284">
        <v>1055</v>
      </c>
      <c r="I78" s="283">
        <v>5532</v>
      </c>
      <c r="J78" s="284">
        <v>1083</v>
      </c>
      <c r="K78" s="283">
        <f>$I78-'[1]Año 2018'!$I78</f>
        <v>961</v>
      </c>
      <c r="L78" s="285">
        <f>$J78-'[1]Año 2018'!$J78</f>
        <v>157</v>
      </c>
      <c r="M78" s="141"/>
      <c r="N78" s="142"/>
    </row>
    <row r="79" spans="1:14" x14ac:dyDescent="0.2">
      <c r="A79" s="281">
        <v>73</v>
      </c>
      <c r="B79" s="282" t="s">
        <v>290</v>
      </c>
      <c r="C79" s="283">
        <v>435</v>
      </c>
      <c r="D79" s="284">
        <v>62</v>
      </c>
      <c r="E79" s="283">
        <v>455</v>
      </c>
      <c r="F79" s="284">
        <v>67</v>
      </c>
      <c r="G79" s="283">
        <v>478</v>
      </c>
      <c r="H79" s="284">
        <v>69</v>
      </c>
      <c r="I79" s="283">
        <v>508</v>
      </c>
      <c r="J79" s="284">
        <v>74</v>
      </c>
      <c r="K79" s="283">
        <f>$I79-'[1]Año 2018'!$I79</f>
        <v>93</v>
      </c>
      <c r="L79" s="285">
        <f>$J79-'[1]Año 2018'!$J79</f>
        <v>18</v>
      </c>
      <c r="M79" s="141"/>
      <c r="N79" s="142"/>
    </row>
    <row r="80" spans="1:14" x14ac:dyDescent="0.2">
      <c r="A80" s="281">
        <v>74</v>
      </c>
      <c r="B80" s="282" t="s">
        <v>291</v>
      </c>
      <c r="C80" s="283">
        <v>6398</v>
      </c>
      <c r="D80" s="284">
        <v>874</v>
      </c>
      <c r="E80" s="283">
        <v>6746</v>
      </c>
      <c r="F80" s="284">
        <v>925</v>
      </c>
      <c r="G80" s="283">
        <v>7079</v>
      </c>
      <c r="H80" s="284">
        <v>967</v>
      </c>
      <c r="I80" s="283">
        <v>7383</v>
      </c>
      <c r="J80" s="284">
        <v>1009</v>
      </c>
      <c r="K80" s="283">
        <f>$I80-'[1]Año 2018'!$I80</f>
        <v>1242</v>
      </c>
      <c r="L80" s="285">
        <f>$J80-'[1]Año 2018'!$J80</f>
        <v>188</v>
      </c>
      <c r="M80" s="141"/>
      <c r="N80" s="142"/>
    </row>
    <row r="81" spans="1:14" x14ac:dyDescent="0.2">
      <c r="A81" s="281">
        <v>75</v>
      </c>
      <c r="B81" s="282" t="s">
        <v>292</v>
      </c>
      <c r="C81" s="283">
        <v>20115</v>
      </c>
      <c r="D81" s="284">
        <v>19875</v>
      </c>
      <c r="E81" s="283">
        <v>20746</v>
      </c>
      <c r="F81" s="284">
        <v>20607</v>
      </c>
      <c r="G81" s="283">
        <v>21469</v>
      </c>
      <c r="H81" s="284">
        <v>21346</v>
      </c>
      <c r="I81" s="283">
        <v>22095</v>
      </c>
      <c r="J81" s="284">
        <v>21971</v>
      </c>
      <c r="K81" s="283">
        <f>$I81-'[1]Año 2018'!$I81</f>
        <v>2496</v>
      </c>
      <c r="L81" s="285">
        <f>$J81-'[1]Año 2018'!$J81</f>
        <v>2714</v>
      </c>
      <c r="M81" s="141"/>
      <c r="N81" s="142"/>
    </row>
    <row r="82" spans="1:14" x14ac:dyDescent="0.2">
      <c r="A82" s="281">
        <v>76</v>
      </c>
      <c r="B82" s="282" t="s">
        <v>293</v>
      </c>
      <c r="C82" s="283">
        <v>523337</v>
      </c>
      <c r="D82" s="284">
        <v>83862</v>
      </c>
      <c r="E82" s="283">
        <v>542116</v>
      </c>
      <c r="F82" s="284">
        <v>86865</v>
      </c>
      <c r="G82" s="283">
        <v>560481</v>
      </c>
      <c r="H82" s="284">
        <v>90145</v>
      </c>
      <c r="I82" s="283">
        <v>574688</v>
      </c>
      <c r="J82" s="284">
        <v>92191</v>
      </c>
      <c r="K82" s="283">
        <f>$I82-'[1]Año 2018'!$I82</f>
        <v>71118</v>
      </c>
      <c r="L82" s="285">
        <f>$J82-'[1]Año 2018'!$J82</f>
        <v>11480</v>
      </c>
      <c r="M82" s="141"/>
      <c r="N82" s="142"/>
    </row>
    <row r="83" spans="1:14" s="76" customFormat="1" x14ac:dyDescent="0.2">
      <c r="A83" s="281">
        <v>77</v>
      </c>
      <c r="B83" s="282" t="s">
        <v>294</v>
      </c>
      <c r="C83" s="283">
        <v>661</v>
      </c>
      <c r="D83" s="284">
        <v>169</v>
      </c>
      <c r="E83" s="283">
        <v>697</v>
      </c>
      <c r="F83" s="284">
        <v>176</v>
      </c>
      <c r="G83" s="283">
        <v>730</v>
      </c>
      <c r="H83" s="284">
        <v>186</v>
      </c>
      <c r="I83" s="283">
        <v>765</v>
      </c>
      <c r="J83" s="284">
        <v>197</v>
      </c>
      <c r="K83" s="283">
        <f>$I83-'[1]Año 2018'!$I83</f>
        <v>141</v>
      </c>
      <c r="L83" s="285">
        <f>$J83-'[1]Año 2018'!$J83</f>
        <v>37</v>
      </c>
      <c r="M83" s="141"/>
      <c r="N83" s="142"/>
    </row>
    <row r="84" spans="1:14" x14ac:dyDescent="0.2">
      <c r="A84" s="281">
        <v>78</v>
      </c>
      <c r="B84" s="282" t="s">
        <v>295</v>
      </c>
      <c r="C84" s="283">
        <v>10995</v>
      </c>
      <c r="D84" s="284">
        <v>3160</v>
      </c>
      <c r="E84" s="283">
        <v>11393</v>
      </c>
      <c r="F84" s="284">
        <v>3256</v>
      </c>
      <c r="G84" s="283">
        <v>11803</v>
      </c>
      <c r="H84" s="284">
        <v>3356</v>
      </c>
      <c r="I84" s="283">
        <v>12256</v>
      </c>
      <c r="J84" s="284">
        <v>3464</v>
      </c>
      <c r="K84" s="283">
        <f>$I84-'[1]Año 2018'!$I84</f>
        <v>1635</v>
      </c>
      <c r="L84" s="285">
        <f>$J84-'[1]Año 2018'!$J84</f>
        <v>413</v>
      </c>
      <c r="M84" s="141"/>
      <c r="N84" s="142"/>
    </row>
    <row r="85" spans="1:14" x14ac:dyDescent="0.2">
      <c r="A85" s="281">
        <v>79</v>
      </c>
      <c r="B85" s="282" t="s">
        <v>296</v>
      </c>
      <c r="C85" s="283">
        <v>4088</v>
      </c>
      <c r="D85" s="284">
        <v>410</v>
      </c>
      <c r="E85" s="283">
        <v>4236</v>
      </c>
      <c r="F85" s="284">
        <v>432</v>
      </c>
      <c r="G85" s="283">
        <v>4373</v>
      </c>
      <c r="H85" s="284">
        <v>446</v>
      </c>
      <c r="I85" s="283">
        <v>4483</v>
      </c>
      <c r="J85" s="284">
        <v>457</v>
      </c>
      <c r="K85" s="283">
        <f>$I85-'[1]Año 2018'!$I85</f>
        <v>525</v>
      </c>
      <c r="L85" s="285">
        <f>$J85-'[1]Año 2018'!$J85</f>
        <v>66</v>
      </c>
      <c r="M85" s="141"/>
      <c r="N85" s="142"/>
    </row>
    <row r="86" spans="1:14" x14ac:dyDescent="0.2">
      <c r="A86" s="281">
        <v>80</v>
      </c>
      <c r="B86" s="282" t="s">
        <v>297</v>
      </c>
      <c r="C86" s="283">
        <v>148244</v>
      </c>
      <c r="D86" s="284">
        <v>29163</v>
      </c>
      <c r="E86" s="283">
        <v>158490</v>
      </c>
      <c r="F86" s="284">
        <v>30966</v>
      </c>
      <c r="G86" s="283">
        <v>169878</v>
      </c>
      <c r="H86" s="284">
        <v>32680</v>
      </c>
      <c r="I86" s="283">
        <v>180102</v>
      </c>
      <c r="J86" s="284">
        <v>34073</v>
      </c>
      <c r="K86" s="283">
        <f>$I86-'[1]Año 2018'!$I86</f>
        <v>41767</v>
      </c>
      <c r="L86" s="285">
        <f>$J86-'[1]Año 2018'!$J86</f>
        <v>6490</v>
      </c>
      <c r="M86" s="141"/>
      <c r="N86" s="142"/>
    </row>
    <row r="87" spans="1:14" x14ac:dyDescent="0.2">
      <c r="A87" s="281">
        <v>81</v>
      </c>
      <c r="B87" s="282" t="s">
        <v>372</v>
      </c>
      <c r="C87" s="283"/>
      <c r="D87" s="284"/>
      <c r="E87" s="283"/>
      <c r="F87" s="284"/>
      <c r="G87" s="283"/>
      <c r="H87" s="284"/>
      <c r="I87" s="283">
        <v>1068</v>
      </c>
      <c r="J87" s="284">
        <v>161</v>
      </c>
      <c r="K87" s="283">
        <f>+I87</f>
        <v>1068</v>
      </c>
      <c r="L87" s="285">
        <f>+J87</f>
        <v>161</v>
      </c>
      <c r="M87" s="141"/>
      <c r="N87" s="142"/>
    </row>
    <row r="88" spans="1:14" x14ac:dyDescent="0.2">
      <c r="A88" s="281">
        <v>82</v>
      </c>
      <c r="B88" s="282" t="s">
        <v>373</v>
      </c>
      <c r="C88" s="283"/>
      <c r="D88" s="284"/>
      <c r="E88" s="283"/>
      <c r="F88" s="284"/>
      <c r="G88" s="283"/>
      <c r="H88" s="284"/>
      <c r="I88" s="283">
        <v>1612</v>
      </c>
      <c r="J88" s="284">
        <v>390</v>
      </c>
      <c r="K88" s="283">
        <f t="shared" ref="K88:L91" si="0">+I88</f>
        <v>1612</v>
      </c>
      <c r="L88" s="285">
        <f t="shared" si="0"/>
        <v>390</v>
      </c>
      <c r="M88" s="141"/>
      <c r="N88" s="142"/>
    </row>
    <row r="89" spans="1:14" x14ac:dyDescent="0.2">
      <c r="A89" s="281">
        <v>83</v>
      </c>
      <c r="B89" s="282" t="s">
        <v>374</v>
      </c>
      <c r="C89" s="283"/>
      <c r="D89" s="284"/>
      <c r="E89" s="283"/>
      <c r="F89" s="284"/>
      <c r="G89" s="283"/>
      <c r="H89" s="284"/>
      <c r="I89" s="283">
        <v>868</v>
      </c>
      <c r="J89" s="284">
        <v>99</v>
      </c>
      <c r="K89" s="283">
        <f t="shared" si="0"/>
        <v>868</v>
      </c>
      <c r="L89" s="285">
        <f t="shared" si="0"/>
        <v>99</v>
      </c>
      <c r="M89" s="141"/>
      <c r="N89" s="142"/>
    </row>
    <row r="90" spans="1:14" x14ac:dyDescent="0.2">
      <c r="A90" s="281">
        <v>84</v>
      </c>
      <c r="B90" s="282" t="s">
        <v>375</v>
      </c>
      <c r="C90" s="283"/>
      <c r="D90" s="284"/>
      <c r="E90" s="283"/>
      <c r="F90" s="284"/>
      <c r="G90" s="283"/>
      <c r="H90" s="284"/>
      <c r="I90" s="283">
        <v>752</v>
      </c>
      <c r="J90" s="284">
        <v>149</v>
      </c>
      <c r="K90" s="283">
        <f t="shared" si="0"/>
        <v>752</v>
      </c>
      <c r="L90" s="285">
        <f t="shared" si="0"/>
        <v>149</v>
      </c>
      <c r="M90" s="141"/>
      <c r="N90" s="142"/>
    </row>
    <row r="91" spans="1:14" x14ac:dyDescent="0.2">
      <c r="A91" s="281">
        <v>85</v>
      </c>
      <c r="B91" s="282" t="s">
        <v>376</v>
      </c>
      <c r="C91" s="283"/>
      <c r="D91" s="284"/>
      <c r="E91" s="283"/>
      <c r="F91" s="284"/>
      <c r="G91" s="283"/>
      <c r="H91" s="284"/>
      <c r="I91" s="283">
        <v>3424</v>
      </c>
      <c r="J91" s="284">
        <v>426</v>
      </c>
      <c r="K91" s="283">
        <f t="shared" si="0"/>
        <v>3424</v>
      </c>
      <c r="L91" s="285">
        <f t="shared" si="0"/>
        <v>426</v>
      </c>
      <c r="M91" s="141"/>
      <c r="N91" s="142"/>
    </row>
    <row r="92" spans="1:14" x14ac:dyDescent="0.2">
      <c r="A92" s="281">
        <v>0</v>
      </c>
      <c r="B92" s="282" t="s">
        <v>145</v>
      </c>
      <c r="C92" s="283"/>
      <c r="D92" s="284"/>
      <c r="E92" s="283"/>
      <c r="F92" s="284"/>
      <c r="G92" s="283"/>
      <c r="H92" s="284"/>
      <c r="I92" s="283"/>
      <c r="J92" s="284"/>
      <c r="K92" s="283"/>
      <c r="L92" s="285"/>
      <c r="M92" s="141"/>
      <c r="N92" s="142"/>
    </row>
    <row r="93" spans="1:14" x14ac:dyDescent="0.2">
      <c r="A93" s="286"/>
      <c r="B93" s="287" t="s">
        <v>60</v>
      </c>
      <c r="C93" s="288">
        <f>SUM(C7:C92)</f>
        <v>35546127</v>
      </c>
      <c r="D93" s="289">
        <f t="shared" ref="D93:J93" si="1">SUM(D7:D92)</f>
        <v>1928214</v>
      </c>
      <c r="E93" s="288">
        <f t="shared" si="1"/>
        <v>36489503</v>
      </c>
      <c r="F93" s="289">
        <f t="shared" si="1"/>
        <v>1981644</v>
      </c>
      <c r="G93" s="288">
        <f t="shared" si="1"/>
        <v>37395166</v>
      </c>
      <c r="H93" s="289">
        <f t="shared" si="1"/>
        <v>2037222</v>
      </c>
      <c r="I93" s="288">
        <f>SUM(I7:I92)</f>
        <v>38131586</v>
      </c>
      <c r="J93" s="289">
        <f t="shared" si="1"/>
        <v>2079747</v>
      </c>
      <c r="K93" s="288">
        <f>SUM(K7:K92)</f>
        <v>3396714</v>
      </c>
      <c r="L93" s="290">
        <f>SUM(L7:L92)</f>
        <v>194535</v>
      </c>
      <c r="M93" s="141"/>
      <c r="N93" s="142"/>
    </row>
    <row r="94" spans="1:14" ht="18.75" customHeight="1" x14ac:dyDescent="0.2">
      <c r="E94" s="78"/>
      <c r="F94" s="76"/>
      <c r="G94" s="163"/>
      <c r="H94" s="163"/>
      <c r="I94" s="411"/>
      <c r="J94" s="412"/>
      <c r="K94" s="164"/>
      <c r="L94" s="164"/>
      <c r="M94" s="141"/>
      <c r="N94" s="142"/>
    </row>
    <row r="97" spans="1:13" ht="14.25" x14ac:dyDescent="0.2">
      <c r="A97" s="83"/>
      <c r="B97" s="83"/>
      <c r="C97" s="84"/>
      <c r="D97" s="85"/>
      <c r="E97" s="85"/>
      <c r="F97" s="85"/>
      <c r="G97" s="85"/>
      <c r="H97" s="85"/>
      <c r="I97" s="85"/>
      <c r="J97" s="85"/>
      <c r="K97" s="85"/>
      <c r="L97" s="85"/>
      <c r="M97" s="143"/>
    </row>
    <row r="98" spans="1:13" ht="14.25" x14ac:dyDescent="0.2">
      <c r="A98" s="83"/>
      <c r="B98" s="83"/>
      <c r="C98" s="84"/>
      <c r="D98" s="85"/>
      <c r="E98" s="85"/>
      <c r="F98" s="85"/>
      <c r="G98" s="85"/>
      <c r="H98" s="85"/>
      <c r="I98" s="85"/>
      <c r="J98" s="85"/>
      <c r="K98" s="85"/>
      <c r="L98" s="85"/>
      <c r="M98" s="143"/>
    </row>
    <row r="99" spans="1:13" ht="14.25" x14ac:dyDescent="0.2">
      <c r="A99" s="83"/>
      <c r="B99" s="83"/>
      <c r="C99" s="84"/>
      <c r="D99" s="85"/>
      <c r="E99" s="85"/>
      <c r="F99" s="85"/>
      <c r="G99" s="85"/>
      <c r="H99" s="85"/>
      <c r="I99" s="85"/>
      <c r="J99" s="85"/>
      <c r="K99" s="85"/>
      <c r="L99" s="85"/>
      <c r="M99" s="143"/>
    </row>
    <row r="100" spans="1:13" ht="14.25" x14ac:dyDescent="0.2">
      <c r="A100" s="83"/>
      <c r="B100" s="83"/>
      <c r="C100" s="84"/>
      <c r="D100" s="85"/>
      <c r="E100" s="85"/>
      <c r="F100" s="85"/>
      <c r="G100" s="85"/>
      <c r="H100" s="85"/>
      <c r="I100" s="85"/>
      <c r="J100" s="85"/>
      <c r="K100" s="85"/>
      <c r="L100" s="85"/>
      <c r="M100" s="143"/>
    </row>
    <row r="101" spans="1:13" ht="14.25" x14ac:dyDescent="0.2">
      <c r="A101" s="83"/>
      <c r="B101" s="83"/>
      <c r="C101" s="84"/>
      <c r="D101" s="85"/>
      <c r="E101" s="85"/>
      <c r="F101" s="85"/>
      <c r="G101" s="85"/>
      <c r="H101" s="85"/>
      <c r="I101" s="85"/>
      <c r="J101" s="85"/>
      <c r="K101" s="85"/>
      <c r="L101" s="85"/>
      <c r="M101" s="143"/>
    </row>
    <row r="102" spans="1:13" ht="14.25" x14ac:dyDescent="0.2">
      <c r="A102" s="83"/>
      <c r="B102" s="83"/>
      <c r="C102" s="84"/>
      <c r="D102" s="85"/>
      <c r="E102" s="85"/>
      <c r="F102" s="85"/>
      <c r="G102" s="85"/>
      <c r="H102" s="85"/>
      <c r="I102" s="85"/>
      <c r="J102" s="85"/>
      <c r="K102" s="85"/>
      <c r="L102" s="85"/>
      <c r="M102" s="143"/>
    </row>
    <row r="103" spans="1:13" ht="14.25" x14ac:dyDescent="0.2">
      <c r="A103" s="83"/>
      <c r="B103" s="83"/>
      <c r="C103" s="84"/>
      <c r="D103" s="85"/>
      <c r="E103" s="85"/>
      <c r="F103" s="85"/>
      <c r="G103" s="85"/>
      <c r="H103" s="85"/>
      <c r="I103" s="85"/>
      <c r="J103" s="85"/>
      <c r="K103" s="85"/>
      <c r="L103" s="85"/>
      <c r="M103" s="143"/>
    </row>
    <row r="104" spans="1:13" ht="14.25" x14ac:dyDescent="0.2">
      <c r="A104" s="83"/>
      <c r="B104" s="83"/>
      <c r="C104" s="84"/>
      <c r="D104" s="85"/>
      <c r="E104" s="85"/>
      <c r="F104" s="85"/>
      <c r="G104" s="85"/>
      <c r="H104" s="85"/>
      <c r="I104" s="85"/>
      <c r="J104" s="85"/>
      <c r="K104" s="85"/>
      <c r="L104" s="85"/>
      <c r="M104" s="143"/>
    </row>
    <row r="105" spans="1:13" ht="14.25" x14ac:dyDescent="0.2">
      <c r="A105" s="83"/>
      <c r="B105" s="83"/>
      <c r="C105" s="84"/>
      <c r="D105" s="85"/>
      <c r="E105" s="85"/>
      <c r="F105" s="85"/>
      <c r="G105" s="85"/>
      <c r="H105" s="85"/>
      <c r="I105" s="85"/>
      <c r="J105" s="85"/>
      <c r="K105" s="85"/>
      <c r="L105" s="85"/>
      <c r="M105" s="143"/>
    </row>
    <row r="106" spans="1:13" ht="14.25" x14ac:dyDescent="0.2">
      <c r="A106" s="83"/>
      <c r="B106" s="83"/>
      <c r="C106" s="84"/>
      <c r="D106" s="85"/>
      <c r="E106" s="85"/>
      <c r="F106" s="85"/>
      <c r="G106" s="85"/>
      <c r="H106" s="85"/>
      <c r="I106" s="85"/>
      <c r="J106" s="85"/>
      <c r="K106" s="85"/>
      <c r="L106" s="85"/>
      <c r="M106" s="143"/>
    </row>
    <row r="107" spans="1:13" ht="14.25" x14ac:dyDescent="0.2">
      <c r="A107" s="83"/>
      <c r="B107" s="83"/>
      <c r="C107" s="84"/>
      <c r="D107" s="85"/>
      <c r="E107" s="85"/>
      <c r="F107" s="85"/>
      <c r="G107" s="85"/>
      <c r="H107" s="85"/>
      <c r="I107" s="85"/>
      <c r="J107" s="85"/>
      <c r="K107" s="85"/>
      <c r="L107" s="85"/>
      <c r="M107" s="143"/>
    </row>
    <row r="108" spans="1:13" ht="14.25" x14ac:dyDescent="0.2">
      <c r="A108" s="83"/>
      <c r="B108" s="83"/>
      <c r="C108" s="84"/>
      <c r="D108" s="85"/>
      <c r="E108" s="85"/>
      <c r="F108" s="85"/>
      <c r="G108" s="85"/>
      <c r="H108" s="85"/>
      <c r="I108" s="85"/>
      <c r="J108" s="85"/>
      <c r="K108" s="85"/>
      <c r="L108" s="85"/>
      <c r="M108" s="143"/>
    </row>
    <row r="109" spans="1:13" ht="14.25" x14ac:dyDescent="0.2">
      <c r="A109" s="83"/>
      <c r="B109" s="83"/>
      <c r="C109" s="84"/>
      <c r="D109" s="85"/>
      <c r="E109" s="85"/>
      <c r="F109" s="85"/>
      <c r="G109" s="85"/>
      <c r="H109" s="85"/>
      <c r="I109" s="85"/>
      <c r="J109" s="85"/>
      <c r="K109" s="85"/>
      <c r="L109" s="85"/>
      <c r="M109" s="143"/>
    </row>
    <row r="110" spans="1:13" ht="14.25" x14ac:dyDescent="0.2">
      <c r="A110" s="83"/>
      <c r="B110" s="83"/>
      <c r="C110" s="84"/>
      <c r="D110" s="85"/>
      <c r="E110" s="85"/>
      <c r="F110" s="85"/>
      <c r="G110" s="85"/>
      <c r="H110" s="85"/>
      <c r="I110" s="85"/>
      <c r="J110" s="85"/>
      <c r="K110" s="85"/>
      <c r="L110" s="85"/>
      <c r="M110" s="143"/>
    </row>
    <row r="111" spans="1:13" ht="14.25" x14ac:dyDescent="0.2">
      <c r="A111" s="83"/>
      <c r="B111" s="83"/>
      <c r="C111" s="84"/>
      <c r="D111" s="85"/>
      <c r="E111" s="85"/>
      <c r="F111" s="85"/>
      <c r="G111" s="85"/>
      <c r="H111" s="85"/>
      <c r="I111" s="85"/>
      <c r="J111" s="85"/>
      <c r="K111" s="85"/>
      <c r="L111" s="85"/>
      <c r="M111" s="143"/>
    </row>
    <row r="112" spans="1:13" ht="14.25" x14ac:dyDescent="0.2">
      <c r="A112" s="83"/>
      <c r="B112" s="83"/>
      <c r="C112" s="84"/>
      <c r="D112" s="85"/>
      <c r="E112" s="85"/>
      <c r="F112" s="85"/>
      <c r="G112" s="85"/>
      <c r="H112" s="85"/>
      <c r="I112" s="85"/>
      <c r="J112" s="85"/>
      <c r="K112" s="85"/>
      <c r="L112" s="85"/>
      <c r="M112" s="143"/>
    </row>
    <row r="113" spans="1:13" ht="14.25" x14ac:dyDescent="0.2">
      <c r="A113" s="83"/>
      <c r="B113" s="83"/>
      <c r="C113" s="84"/>
      <c r="D113" s="85"/>
      <c r="E113" s="85"/>
      <c r="F113" s="85"/>
      <c r="G113" s="85"/>
      <c r="H113" s="85"/>
      <c r="I113" s="85"/>
      <c r="J113" s="85"/>
      <c r="K113" s="85"/>
      <c r="L113" s="85"/>
      <c r="M113" s="143"/>
    </row>
    <row r="114" spans="1:13" ht="14.25" x14ac:dyDescent="0.2">
      <c r="A114" s="83"/>
      <c r="B114" s="83"/>
      <c r="C114" s="84"/>
      <c r="D114" s="85"/>
      <c r="E114" s="85"/>
      <c r="F114" s="85"/>
      <c r="G114" s="85"/>
      <c r="H114" s="85"/>
      <c r="I114" s="85"/>
      <c r="J114" s="85"/>
      <c r="K114" s="85"/>
      <c r="L114" s="85"/>
      <c r="M114" s="143"/>
    </row>
    <row r="115" spans="1:13" ht="14.25" x14ac:dyDescent="0.2">
      <c r="A115" s="83"/>
      <c r="B115" s="83"/>
      <c r="C115" s="84"/>
      <c r="D115" s="85"/>
      <c r="E115" s="85"/>
      <c r="F115" s="85"/>
      <c r="G115" s="85"/>
      <c r="H115" s="85"/>
      <c r="I115" s="85"/>
      <c r="J115" s="85"/>
      <c r="K115" s="85"/>
      <c r="L115" s="85"/>
      <c r="M115" s="143"/>
    </row>
    <row r="116" spans="1:13" ht="14.25" x14ac:dyDescent="0.2">
      <c r="A116" s="83"/>
      <c r="B116" s="83"/>
      <c r="C116" s="84"/>
      <c r="D116" s="85"/>
      <c r="E116" s="85"/>
      <c r="F116" s="85"/>
      <c r="G116" s="85"/>
      <c r="H116" s="85"/>
      <c r="I116" s="85"/>
      <c r="J116" s="85"/>
      <c r="K116" s="85"/>
      <c r="L116" s="85"/>
      <c r="M116" s="143"/>
    </row>
    <row r="117" spans="1:13" ht="14.25" x14ac:dyDescent="0.2">
      <c r="A117" s="83"/>
      <c r="B117" s="83"/>
      <c r="C117" s="84"/>
      <c r="D117" s="85"/>
      <c r="E117" s="85"/>
      <c r="F117" s="85"/>
      <c r="G117" s="85"/>
      <c r="H117" s="85"/>
      <c r="I117" s="85"/>
      <c r="J117" s="85"/>
      <c r="K117" s="85"/>
      <c r="L117" s="85"/>
      <c r="M117" s="143"/>
    </row>
    <row r="118" spans="1:13" ht="14.25" x14ac:dyDescent="0.2">
      <c r="A118" s="83"/>
      <c r="B118" s="83"/>
      <c r="C118" s="84"/>
      <c r="D118" s="85"/>
      <c r="E118" s="85"/>
      <c r="F118" s="85"/>
      <c r="G118" s="85"/>
      <c r="H118" s="85"/>
      <c r="I118" s="85"/>
      <c r="J118" s="85"/>
      <c r="K118" s="85"/>
      <c r="L118" s="85"/>
      <c r="M118" s="143"/>
    </row>
    <row r="119" spans="1:13" ht="14.25" x14ac:dyDescent="0.2">
      <c r="A119" s="83"/>
      <c r="B119" s="83"/>
      <c r="C119" s="84"/>
      <c r="D119" s="85"/>
      <c r="E119" s="85"/>
      <c r="F119" s="85"/>
      <c r="G119" s="85"/>
      <c r="H119" s="85"/>
      <c r="I119" s="85"/>
      <c r="J119" s="85"/>
      <c r="K119" s="85"/>
      <c r="L119" s="85"/>
      <c r="M119" s="143"/>
    </row>
    <row r="120" spans="1:13" ht="14.25" x14ac:dyDescent="0.2">
      <c r="A120" s="83"/>
      <c r="B120" s="83"/>
      <c r="C120" s="84"/>
      <c r="D120" s="85"/>
      <c r="E120" s="85"/>
      <c r="F120" s="85"/>
      <c r="G120" s="85"/>
      <c r="H120" s="85"/>
      <c r="I120" s="85"/>
      <c r="J120" s="85"/>
      <c r="K120" s="85"/>
      <c r="L120" s="85"/>
      <c r="M120" s="143"/>
    </row>
    <row r="121" spans="1:13" ht="14.25" x14ac:dyDescent="0.2">
      <c r="A121" s="83"/>
      <c r="B121" s="83"/>
      <c r="C121" s="84"/>
      <c r="D121" s="85"/>
      <c r="E121" s="85"/>
      <c r="F121" s="85"/>
      <c r="G121" s="85"/>
      <c r="H121" s="85"/>
      <c r="I121" s="85"/>
      <c r="J121" s="85"/>
      <c r="K121" s="85"/>
      <c r="L121" s="85"/>
      <c r="M121" s="143"/>
    </row>
    <row r="122" spans="1:13" ht="14.25" x14ac:dyDescent="0.2">
      <c r="A122" s="83"/>
      <c r="B122" s="83"/>
      <c r="C122" s="84"/>
      <c r="D122" s="85"/>
      <c r="E122" s="85"/>
      <c r="F122" s="85"/>
      <c r="G122" s="85"/>
      <c r="H122" s="85"/>
      <c r="I122" s="85"/>
      <c r="J122" s="85"/>
      <c r="K122" s="85"/>
      <c r="L122" s="85"/>
      <c r="M122" s="143"/>
    </row>
    <row r="123" spans="1:13" ht="14.25" x14ac:dyDescent="0.2">
      <c r="A123" s="83"/>
      <c r="B123" s="83"/>
      <c r="C123" s="84"/>
      <c r="D123" s="85"/>
      <c r="E123" s="85"/>
      <c r="F123" s="85"/>
      <c r="G123" s="85"/>
      <c r="H123" s="85"/>
      <c r="I123" s="85"/>
      <c r="J123" s="85"/>
      <c r="K123" s="85"/>
      <c r="L123" s="85"/>
      <c r="M123" s="143"/>
    </row>
    <row r="124" spans="1:13" ht="14.25" x14ac:dyDescent="0.2">
      <c r="A124" s="83"/>
      <c r="B124" s="83"/>
      <c r="C124" s="84"/>
      <c r="D124" s="85"/>
      <c r="E124" s="85"/>
      <c r="F124" s="85"/>
      <c r="G124" s="85"/>
      <c r="H124" s="85"/>
      <c r="I124" s="85"/>
      <c r="J124" s="85"/>
      <c r="K124" s="85"/>
      <c r="L124" s="85"/>
      <c r="M124" s="143"/>
    </row>
    <row r="125" spans="1:13" ht="14.25" x14ac:dyDescent="0.2">
      <c r="A125" s="83"/>
      <c r="B125" s="83"/>
      <c r="C125" s="84"/>
      <c r="D125" s="85"/>
      <c r="E125" s="85"/>
      <c r="F125" s="85"/>
      <c r="G125" s="85"/>
      <c r="H125" s="85"/>
      <c r="I125" s="85"/>
      <c r="J125" s="85"/>
      <c r="K125" s="85"/>
      <c r="L125" s="85"/>
      <c r="M125" s="143"/>
    </row>
    <row r="126" spans="1:13" ht="14.25" x14ac:dyDescent="0.2">
      <c r="A126" s="83"/>
      <c r="B126" s="83"/>
      <c r="C126" s="84"/>
      <c r="D126" s="85"/>
      <c r="E126" s="85"/>
      <c r="F126" s="85"/>
      <c r="G126" s="85"/>
      <c r="H126" s="85"/>
      <c r="I126" s="85"/>
      <c r="J126" s="85"/>
      <c r="K126" s="85"/>
      <c r="L126" s="85"/>
      <c r="M126" s="143"/>
    </row>
    <row r="127" spans="1:13" ht="14.25" x14ac:dyDescent="0.2">
      <c r="A127" s="83"/>
      <c r="B127" s="83"/>
      <c r="C127" s="84"/>
      <c r="D127" s="85"/>
      <c r="E127" s="85"/>
      <c r="F127" s="85"/>
      <c r="G127" s="85"/>
      <c r="H127" s="85"/>
      <c r="I127" s="85"/>
      <c r="J127" s="85"/>
      <c r="K127" s="85"/>
      <c r="L127" s="85"/>
      <c r="M127" s="143"/>
    </row>
    <row r="128" spans="1:13" x14ac:dyDescent="0.2">
      <c r="A128" s="72"/>
      <c r="B128" s="72"/>
      <c r="C128" s="72"/>
      <c r="D128" s="85"/>
      <c r="E128" s="85"/>
      <c r="F128" s="85"/>
      <c r="G128" s="85"/>
      <c r="H128" s="85"/>
      <c r="I128" s="85"/>
      <c r="J128" s="85"/>
      <c r="K128" s="85"/>
      <c r="L128" s="85"/>
      <c r="M128" s="143"/>
    </row>
    <row r="129" spans="1:13" x14ac:dyDescent="0.2">
      <c r="A129" s="72"/>
      <c r="B129" s="72"/>
      <c r="C129" s="72"/>
      <c r="D129" s="85"/>
      <c r="E129" s="85"/>
      <c r="F129" s="85"/>
      <c r="G129" s="85"/>
      <c r="H129" s="85"/>
      <c r="I129" s="85"/>
      <c r="J129" s="85"/>
      <c r="K129" s="85"/>
      <c r="L129" s="85"/>
      <c r="M129" s="143"/>
    </row>
    <row r="130" spans="1:13" x14ac:dyDescent="0.2">
      <c r="A130" s="72"/>
      <c r="B130" s="72"/>
      <c r="C130" s="72"/>
      <c r="D130" s="85"/>
      <c r="E130" s="85"/>
      <c r="F130" s="85"/>
      <c r="G130" s="85"/>
      <c r="H130" s="85"/>
      <c r="I130" s="85"/>
      <c r="J130" s="85"/>
      <c r="K130" s="85"/>
      <c r="L130" s="85"/>
      <c r="M130" s="143"/>
    </row>
  </sheetData>
  <mergeCells count="11">
    <mergeCell ref="I94:J94"/>
    <mergeCell ref="A2:L2"/>
    <mergeCell ref="A4:A6"/>
    <mergeCell ref="B4:B6"/>
    <mergeCell ref="C4:D4"/>
    <mergeCell ref="E4:F4"/>
    <mergeCell ref="G4:H4"/>
    <mergeCell ref="I4:J4"/>
    <mergeCell ref="K4:L4"/>
    <mergeCell ref="K5:K6"/>
    <mergeCell ref="L5:L6"/>
  </mergeCells>
  <conditionalFormatting sqref="M7:N94">
    <cfRule type="cellIs" dxfId="16" priority="2" operator="greaterThan">
      <formula>0.2</formula>
    </cfRule>
  </conditionalFormatting>
  <conditionalFormatting sqref="M7:M94 N7:N93">
    <cfRule type="cellIs" dxfId="15" priority="1" operator="greaterThan">
      <formula>0.05</formula>
    </cfRule>
  </conditionalFormatting>
  <pageMargins left="0.74803149606299213" right="0.74803149606299213" top="0.98425196850393704" bottom="0.98425196850393704" header="0" footer="0"/>
  <pageSetup scale="34" orientation="portrait" r:id="rId1"/>
  <headerFooter alignWithMargins="0"/>
  <ignoredErrors>
    <ignoredError sqref="C93:L93" formulaRange="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V78"/>
  <sheetViews>
    <sheetView showGridLines="0" zoomScale="80" workbookViewId="0">
      <selection activeCell="B1" sqref="B1:S1"/>
    </sheetView>
  </sheetViews>
  <sheetFormatPr baseColWidth="10" defaultColWidth="11.42578125" defaultRowHeight="12.75" x14ac:dyDescent="0.2"/>
  <cols>
    <col min="1" max="1" width="3" style="20" customWidth="1"/>
    <col min="2" max="2" width="82.140625" style="20" customWidth="1"/>
    <col min="3" max="3" width="7.42578125" style="105" customWidth="1"/>
    <col min="4" max="4" width="8.42578125" style="105" customWidth="1"/>
    <col min="5" max="5" width="8.5703125" style="105" customWidth="1"/>
    <col min="6" max="6" width="7.28515625" style="105" customWidth="1"/>
    <col min="7" max="7" width="8.42578125" style="105" customWidth="1"/>
    <col min="8" max="9" width="8.5703125" style="105" customWidth="1"/>
    <col min="10" max="10" width="8.42578125" style="105" customWidth="1"/>
    <col min="11" max="11" width="8.5703125" style="105" customWidth="1"/>
    <col min="12" max="12" width="8.42578125" style="105" customWidth="1"/>
    <col min="13" max="13" width="8.5703125" style="105" customWidth="1"/>
    <col min="14" max="15" width="7.42578125" style="105" customWidth="1"/>
    <col min="16" max="16" width="9.5703125" style="105" customWidth="1"/>
    <col min="17" max="18" width="7.42578125" style="105" customWidth="1"/>
    <col min="19" max="19" width="9.5703125" style="105" customWidth="1"/>
    <col min="20" max="16384" width="11.42578125" style="20"/>
  </cols>
  <sheetData>
    <row r="1" spans="1:22" x14ac:dyDescent="0.2">
      <c r="A1" s="96"/>
      <c r="B1" s="413" t="s">
        <v>280</v>
      </c>
      <c r="C1" s="414"/>
      <c r="D1" s="414"/>
      <c r="E1" s="414"/>
      <c r="F1" s="414"/>
      <c r="G1" s="414"/>
      <c r="H1" s="414"/>
      <c r="I1" s="414"/>
      <c r="J1" s="414"/>
      <c r="K1" s="414"/>
      <c r="L1" s="414"/>
      <c r="M1" s="414"/>
      <c r="N1" s="414"/>
      <c r="O1" s="414"/>
      <c r="P1" s="414"/>
      <c r="Q1" s="414"/>
      <c r="R1" s="414"/>
      <c r="S1" s="414"/>
    </row>
    <row r="2" spans="1:22" ht="13.5" thickBot="1" x14ac:dyDescent="0.25">
      <c r="A2" s="96"/>
      <c r="B2" s="97"/>
      <c r="C2" s="98" t="s">
        <v>86</v>
      </c>
      <c r="D2" s="98">
        <v>1</v>
      </c>
      <c r="E2" s="98">
        <v>2</v>
      </c>
      <c r="F2" s="98">
        <v>3</v>
      </c>
      <c r="G2" s="98">
        <v>4</v>
      </c>
      <c r="H2" s="98">
        <v>5</v>
      </c>
      <c r="I2" s="98">
        <v>6</v>
      </c>
      <c r="J2" s="98">
        <v>7</v>
      </c>
      <c r="K2" s="98">
        <v>8</v>
      </c>
      <c r="L2" s="98">
        <v>9</v>
      </c>
      <c r="M2" s="98">
        <v>10</v>
      </c>
      <c r="N2" s="98">
        <v>11</v>
      </c>
      <c r="O2" s="98">
        <v>12</v>
      </c>
      <c r="P2" s="98">
        <v>13</v>
      </c>
      <c r="Q2" s="98">
        <v>14</v>
      </c>
      <c r="R2" s="98">
        <v>15</v>
      </c>
      <c r="S2" s="99" t="s">
        <v>87</v>
      </c>
    </row>
    <row r="3" spans="1:22" ht="13.5" thickBot="1" x14ac:dyDescent="0.25">
      <c r="A3" s="101">
        <v>1</v>
      </c>
      <c r="B3" s="102" t="s">
        <v>88</v>
      </c>
      <c r="C3" s="52">
        <v>10</v>
      </c>
      <c r="D3" s="52">
        <v>55</v>
      </c>
      <c r="E3" s="52">
        <v>148</v>
      </c>
      <c r="F3" s="52">
        <v>16</v>
      </c>
      <c r="G3" s="52">
        <v>39</v>
      </c>
      <c r="H3" s="52">
        <v>180</v>
      </c>
      <c r="I3" s="52">
        <v>134</v>
      </c>
      <c r="J3" s="52">
        <v>59</v>
      </c>
      <c r="K3" s="52">
        <v>153</v>
      </c>
      <c r="L3" s="52">
        <v>40</v>
      </c>
      <c r="M3" s="52">
        <v>78</v>
      </c>
      <c r="N3" s="52">
        <v>3</v>
      </c>
      <c r="O3" s="52">
        <v>39</v>
      </c>
      <c r="P3" s="52">
        <v>1263</v>
      </c>
      <c r="Q3" s="52">
        <v>13</v>
      </c>
      <c r="R3" s="52">
        <v>15</v>
      </c>
      <c r="S3" s="104">
        <f t="shared" ref="S3:S71" si="0">SUM(C3:R3)</f>
        <v>2245</v>
      </c>
      <c r="U3" s="415" t="s">
        <v>63</v>
      </c>
      <c r="V3" s="416"/>
    </row>
    <row r="4" spans="1:22" x14ac:dyDescent="0.2">
      <c r="A4" s="101">
        <v>2</v>
      </c>
      <c r="B4" s="102" t="s">
        <v>89</v>
      </c>
      <c r="C4" s="52">
        <v>13</v>
      </c>
      <c r="D4" s="52">
        <v>51</v>
      </c>
      <c r="E4" s="52">
        <v>130</v>
      </c>
      <c r="F4" s="52">
        <v>68</v>
      </c>
      <c r="G4" s="52">
        <v>43</v>
      </c>
      <c r="H4" s="52">
        <v>139</v>
      </c>
      <c r="I4" s="52">
        <v>97</v>
      </c>
      <c r="J4" s="52">
        <v>80</v>
      </c>
      <c r="K4" s="52">
        <v>111</v>
      </c>
      <c r="L4" s="52">
        <v>58</v>
      </c>
      <c r="M4" s="52">
        <v>98</v>
      </c>
      <c r="N4" s="52">
        <v>7</v>
      </c>
      <c r="O4" s="52">
        <v>26</v>
      </c>
      <c r="P4" s="52">
        <v>1608</v>
      </c>
      <c r="Q4" s="52">
        <v>7</v>
      </c>
      <c r="R4" s="52">
        <v>6</v>
      </c>
      <c r="S4" s="104">
        <f t="shared" si="0"/>
        <v>2542</v>
      </c>
    </row>
    <row r="5" spans="1:22" x14ac:dyDescent="0.2">
      <c r="A5" s="101">
        <v>3</v>
      </c>
      <c r="B5" s="102" t="s">
        <v>90</v>
      </c>
      <c r="C5" s="52">
        <v>58</v>
      </c>
      <c r="D5" s="52">
        <v>527</v>
      </c>
      <c r="E5" s="52">
        <v>330</v>
      </c>
      <c r="F5" s="52">
        <v>78</v>
      </c>
      <c r="G5" s="52">
        <v>122</v>
      </c>
      <c r="H5" s="52">
        <v>414</v>
      </c>
      <c r="I5" s="52">
        <v>192</v>
      </c>
      <c r="J5" s="52">
        <v>503</v>
      </c>
      <c r="K5" s="52">
        <v>1035</v>
      </c>
      <c r="L5" s="52">
        <v>828</v>
      </c>
      <c r="M5" s="52">
        <v>617</v>
      </c>
      <c r="N5" s="52">
        <v>28</v>
      </c>
      <c r="O5" s="52">
        <v>61</v>
      </c>
      <c r="P5" s="52">
        <v>4306</v>
      </c>
      <c r="Q5" s="52">
        <v>26</v>
      </c>
      <c r="R5" s="52">
        <v>45</v>
      </c>
      <c r="S5" s="104">
        <f t="shared" si="0"/>
        <v>9170</v>
      </c>
    </row>
    <row r="6" spans="1:22" x14ac:dyDescent="0.2">
      <c r="A6" s="101">
        <v>4</v>
      </c>
      <c r="B6" s="102" t="s">
        <v>91</v>
      </c>
      <c r="C6" s="52">
        <v>34</v>
      </c>
      <c r="D6" s="52">
        <v>80</v>
      </c>
      <c r="E6" s="52">
        <v>224</v>
      </c>
      <c r="F6" s="52">
        <v>39</v>
      </c>
      <c r="G6" s="52">
        <v>103</v>
      </c>
      <c r="H6" s="52">
        <v>480</v>
      </c>
      <c r="I6" s="52">
        <v>218</v>
      </c>
      <c r="J6" s="52">
        <v>109</v>
      </c>
      <c r="K6" s="52">
        <v>438</v>
      </c>
      <c r="L6" s="52">
        <v>133</v>
      </c>
      <c r="M6" s="52">
        <v>184</v>
      </c>
      <c r="N6" s="52">
        <v>8</v>
      </c>
      <c r="O6" s="52">
        <v>44</v>
      </c>
      <c r="P6" s="52">
        <v>2967</v>
      </c>
      <c r="Q6" s="52">
        <v>49</v>
      </c>
      <c r="R6" s="52">
        <v>29</v>
      </c>
      <c r="S6" s="104">
        <f t="shared" si="0"/>
        <v>5139</v>
      </c>
    </row>
    <row r="7" spans="1:22" x14ac:dyDescent="0.2">
      <c r="A7" s="101">
        <v>5</v>
      </c>
      <c r="B7" s="102" t="s">
        <v>92</v>
      </c>
      <c r="C7" s="52">
        <v>27</v>
      </c>
      <c r="D7" s="52">
        <v>156</v>
      </c>
      <c r="E7" s="52">
        <v>348</v>
      </c>
      <c r="F7" s="52">
        <v>52</v>
      </c>
      <c r="G7" s="52">
        <v>142</v>
      </c>
      <c r="H7" s="52">
        <v>688</v>
      </c>
      <c r="I7" s="52">
        <v>265</v>
      </c>
      <c r="J7" s="52">
        <v>123</v>
      </c>
      <c r="K7" s="52">
        <v>500</v>
      </c>
      <c r="L7" s="52">
        <v>233</v>
      </c>
      <c r="M7" s="52">
        <v>297</v>
      </c>
      <c r="N7" s="52">
        <v>16</v>
      </c>
      <c r="O7" s="52">
        <v>105</v>
      </c>
      <c r="P7" s="52">
        <v>3590</v>
      </c>
      <c r="Q7" s="52">
        <v>36</v>
      </c>
      <c r="R7" s="52">
        <v>44</v>
      </c>
      <c r="S7" s="104">
        <f t="shared" si="0"/>
        <v>6622</v>
      </c>
    </row>
    <row r="8" spans="1:22" x14ac:dyDescent="0.2">
      <c r="A8" s="101">
        <v>6</v>
      </c>
      <c r="B8" s="102" t="s">
        <v>93</v>
      </c>
      <c r="C8" s="52">
        <v>11</v>
      </c>
      <c r="D8" s="52">
        <v>142</v>
      </c>
      <c r="E8" s="52">
        <v>229</v>
      </c>
      <c r="F8" s="52">
        <v>78</v>
      </c>
      <c r="G8" s="52">
        <v>129</v>
      </c>
      <c r="H8" s="52">
        <v>383</v>
      </c>
      <c r="I8" s="52">
        <v>146</v>
      </c>
      <c r="J8" s="52">
        <v>148</v>
      </c>
      <c r="K8" s="52">
        <v>356</v>
      </c>
      <c r="L8" s="52">
        <v>139</v>
      </c>
      <c r="M8" s="52">
        <v>219</v>
      </c>
      <c r="N8" s="52">
        <v>21</v>
      </c>
      <c r="O8" s="52">
        <v>105</v>
      </c>
      <c r="P8" s="52">
        <v>3228</v>
      </c>
      <c r="Q8" s="52">
        <v>34</v>
      </c>
      <c r="R8" s="52">
        <v>19</v>
      </c>
      <c r="S8" s="104">
        <f t="shared" si="0"/>
        <v>5387</v>
      </c>
    </row>
    <row r="9" spans="1:22" x14ac:dyDescent="0.2">
      <c r="A9" s="101">
        <v>7</v>
      </c>
      <c r="B9" s="102" t="s">
        <v>94</v>
      </c>
      <c r="C9" s="52">
        <v>126</v>
      </c>
      <c r="D9" s="52">
        <v>1387</v>
      </c>
      <c r="E9" s="52">
        <v>2754</v>
      </c>
      <c r="F9" s="52">
        <v>909</v>
      </c>
      <c r="G9" s="52">
        <v>1502</v>
      </c>
      <c r="H9" s="52">
        <v>5110</v>
      </c>
      <c r="I9" s="52">
        <v>4009</v>
      </c>
      <c r="J9" s="52">
        <v>1919</v>
      </c>
      <c r="K9" s="52">
        <v>6252</v>
      </c>
      <c r="L9" s="52">
        <v>2605</v>
      </c>
      <c r="M9" s="52">
        <v>2687</v>
      </c>
      <c r="N9" s="52">
        <v>200</v>
      </c>
      <c r="O9" s="52">
        <v>920</v>
      </c>
      <c r="P9" s="52">
        <v>38291</v>
      </c>
      <c r="Q9" s="52">
        <v>497</v>
      </c>
      <c r="R9" s="52">
        <v>452</v>
      </c>
      <c r="S9" s="104">
        <f t="shared" si="0"/>
        <v>69620</v>
      </c>
    </row>
    <row r="10" spans="1:22" x14ac:dyDescent="0.2">
      <c r="A10" s="101">
        <v>8</v>
      </c>
      <c r="B10" s="102" t="s">
        <v>95</v>
      </c>
      <c r="C10" s="52">
        <v>60</v>
      </c>
      <c r="D10" s="52">
        <v>240</v>
      </c>
      <c r="E10" s="52">
        <v>393</v>
      </c>
      <c r="F10" s="52">
        <v>96</v>
      </c>
      <c r="G10" s="52">
        <v>190</v>
      </c>
      <c r="H10" s="52">
        <v>1115</v>
      </c>
      <c r="I10" s="52">
        <v>635</v>
      </c>
      <c r="J10" s="52">
        <v>297</v>
      </c>
      <c r="K10" s="52">
        <v>969</v>
      </c>
      <c r="L10" s="52">
        <v>698</v>
      </c>
      <c r="M10" s="52">
        <v>434</v>
      </c>
      <c r="N10" s="52">
        <v>29</v>
      </c>
      <c r="O10" s="52">
        <v>126</v>
      </c>
      <c r="P10" s="52">
        <v>9887</v>
      </c>
      <c r="Q10" s="52">
        <v>46</v>
      </c>
      <c r="R10" s="52">
        <v>58</v>
      </c>
      <c r="S10" s="104">
        <f t="shared" si="0"/>
        <v>15273</v>
      </c>
    </row>
    <row r="11" spans="1:22" x14ac:dyDescent="0.2">
      <c r="A11" s="101">
        <v>9</v>
      </c>
      <c r="B11" s="102" t="s">
        <v>96</v>
      </c>
      <c r="C11" s="52"/>
      <c r="D11" s="52">
        <v>6</v>
      </c>
      <c r="E11" s="52">
        <v>29</v>
      </c>
      <c r="F11" s="52">
        <v>2</v>
      </c>
      <c r="G11" s="52">
        <v>7</v>
      </c>
      <c r="H11" s="52">
        <v>14</v>
      </c>
      <c r="I11" s="52">
        <v>11</v>
      </c>
      <c r="J11" s="52">
        <v>8</v>
      </c>
      <c r="K11" s="52">
        <v>4</v>
      </c>
      <c r="L11" s="52">
        <v>3</v>
      </c>
      <c r="M11" s="52">
        <v>11</v>
      </c>
      <c r="N11" s="52"/>
      <c r="O11" s="52">
        <v>5</v>
      </c>
      <c r="P11" s="52">
        <v>125</v>
      </c>
      <c r="Q11" s="52">
        <v>2</v>
      </c>
      <c r="R11" s="52">
        <v>3</v>
      </c>
      <c r="S11" s="104">
        <f t="shared" si="0"/>
        <v>230</v>
      </c>
    </row>
    <row r="12" spans="1:22" x14ac:dyDescent="0.2">
      <c r="A12" s="101">
        <v>10</v>
      </c>
      <c r="B12" s="102" t="s">
        <v>97</v>
      </c>
      <c r="C12" s="52">
        <v>1</v>
      </c>
      <c r="D12" s="52">
        <v>23</v>
      </c>
      <c r="E12" s="52">
        <v>57</v>
      </c>
      <c r="F12" s="52">
        <v>10</v>
      </c>
      <c r="G12" s="52">
        <v>23</v>
      </c>
      <c r="H12" s="52">
        <v>113</v>
      </c>
      <c r="I12" s="52">
        <v>32</v>
      </c>
      <c r="J12" s="52">
        <v>31</v>
      </c>
      <c r="K12" s="52">
        <v>62</v>
      </c>
      <c r="L12" s="52">
        <v>18</v>
      </c>
      <c r="M12" s="52">
        <v>45</v>
      </c>
      <c r="N12" s="52">
        <v>1</v>
      </c>
      <c r="O12" s="52">
        <v>10</v>
      </c>
      <c r="P12" s="52">
        <v>669</v>
      </c>
      <c r="Q12" s="52">
        <v>9</v>
      </c>
      <c r="R12" s="52">
        <v>4</v>
      </c>
      <c r="S12" s="104">
        <f t="shared" si="0"/>
        <v>1108</v>
      </c>
    </row>
    <row r="13" spans="1:22" x14ac:dyDescent="0.2">
      <c r="A13" s="101">
        <v>11</v>
      </c>
      <c r="B13" s="102" t="s">
        <v>98</v>
      </c>
      <c r="C13" s="52">
        <v>45</v>
      </c>
      <c r="D13" s="52">
        <v>304</v>
      </c>
      <c r="E13" s="52">
        <v>697</v>
      </c>
      <c r="F13" s="52">
        <v>116</v>
      </c>
      <c r="G13" s="52">
        <v>405</v>
      </c>
      <c r="H13" s="52">
        <v>1522</v>
      </c>
      <c r="I13" s="52">
        <v>447</v>
      </c>
      <c r="J13" s="52">
        <v>284</v>
      </c>
      <c r="K13" s="52">
        <v>967</v>
      </c>
      <c r="L13" s="52">
        <v>483</v>
      </c>
      <c r="M13" s="52">
        <v>341</v>
      </c>
      <c r="N13" s="52">
        <v>17</v>
      </c>
      <c r="O13" s="52">
        <v>185</v>
      </c>
      <c r="P13" s="52">
        <v>7341</v>
      </c>
      <c r="Q13" s="52">
        <v>75</v>
      </c>
      <c r="R13" s="52">
        <v>92</v>
      </c>
      <c r="S13" s="104">
        <f t="shared" si="0"/>
        <v>13321</v>
      </c>
    </row>
    <row r="14" spans="1:22" x14ac:dyDescent="0.2">
      <c r="A14" s="101">
        <v>12</v>
      </c>
      <c r="B14" s="102" t="s">
        <v>99</v>
      </c>
      <c r="C14" s="52">
        <v>8</v>
      </c>
      <c r="D14" s="52">
        <v>12</v>
      </c>
      <c r="E14" s="52">
        <v>18</v>
      </c>
      <c r="F14" s="52">
        <v>6</v>
      </c>
      <c r="G14" s="52">
        <v>12</v>
      </c>
      <c r="H14" s="52">
        <v>131</v>
      </c>
      <c r="I14" s="52">
        <v>39</v>
      </c>
      <c r="J14" s="52">
        <v>31</v>
      </c>
      <c r="K14" s="52">
        <v>49</v>
      </c>
      <c r="L14" s="52">
        <v>38</v>
      </c>
      <c r="M14" s="52">
        <v>32</v>
      </c>
      <c r="N14" s="52">
        <v>2</v>
      </c>
      <c r="O14" s="52">
        <v>27</v>
      </c>
      <c r="P14" s="52">
        <v>698</v>
      </c>
      <c r="Q14" s="52">
        <v>2</v>
      </c>
      <c r="R14" s="52"/>
      <c r="S14" s="104">
        <f t="shared" si="0"/>
        <v>1105</v>
      </c>
    </row>
    <row r="15" spans="1:22" x14ac:dyDescent="0.2">
      <c r="A15" s="101">
        <v>13</v>
      </c>
      <c r="B15" s="102" t="s">
        <v>100</v>
      </c>
      <c r="C15" s="52"/>
      <c r="D15" s="52">
        <v>6</v>
      </c>
      <c r="E15" s="52">
        <v>23</v>
      </c>
      <c r="F15" s="52">
        <v>4</v>
      </c>
      <c r="G15" s="52">
        <v>4</v>
      </c>
      <c r="H15" s="52">
        <v>9</v>
      </c>
      <c r="I15" s="52">
        <v>17</v>
      </c>
      <c r="J15" s="52">
        <v>10</v>
      </c>
      <c r="K15" s="52">
        <v>14</v>
      </c>
      <c r="L15" s="52">
        <v>2</v>
      </c>
      <c r="M15" s="52">
        <v>13</v>
      </c>
      <c r="N15" s="52"/>
      <c r="O15" s="52">
        <v>2</v>
      </c>
      <c r="P15" s="52">
        <v>177</v>
      </c>
      <c r="Q15" s="52"/>
      <c r="R15" s="52">
        <v>1</v>
      </c>
      <c r="S15" s="104">
        <f t="shared" si="0"/>
        <v>282</v>
      </c>
    </row>
    <row r="16" spans="1:22" x14ac:dyDescent="0.2">
      <c r="A16" s="101">
        <v>14</v>
      </c>
      <c r="B16" s="102" t="s">
        <v>101</v>
      </c>
      <c r="C16" s="52">
        <v>6</v>
      </c>
      <c r="D16" s="52">
        <v>20</v>
      </c>
      <c r="E16" s="52">
        <v>50</v>
      </c>
      <c r="F16" s="52">
        <v>13</v>
      </c>
      <c r="G16" s="52">
        <v>18</v>
      </c>
      <c r="H16" s="52">
        <v>59</v>
      </c>
      <c r="I16" s="52">
        <v>24</v>
      </c>
      <c r="J16" s="52">
        <v>21</v>
      </c>
      <c r="K16" s="52">
        <v>54</v>
      </c>
      <c r="L16" s="52">
        <v>31</v>
      </c>
      <c r="M16" s="52">
        <v>29</v>
      </c>
      <c r="N16" s="52"/>
      <c r="O16" s="52">
        <v>12</v>
      </c>
      <c r="P16" s="52">
        <v>495</v>
      </c>
      <c r="Q16" s="52">
        <v>7</v>
      </c>
      <c r="R16" s="52">
        <v>6</v>
      </c>
      <c r="S16" s="104">
        <f t="shared" si="0"/>
        <v>845</v>
      </c>
    </row>
    <row r="17" spans="1:19" x14ac:dyDescent="0.2">
      <c r="A17" s="101">
        <v>15</v>
      </c>
      <c r="B17" s="102" t="s">
        <v>102</v>
      </c>
      <c r="C17" s="52">
        <v>7</v>
      </c>
      <c r="D17" s="52">
        <v>42</v>
      </c>
      <c r="E17" s="52">
        <v>56</v>
      </c>
      <c r="F17" s="52">
        <v>12</v>
      </c>
      <c r="G17" s="52">
        <v>24</v>
      </c>
      <c r="H17" s="52">
        <v>122</v>
      </c>
      <c r="I17" s="52">
        <v>49</v>
      </c>
      <c r="J17" s="52">
        <v>31</v>
      </c>
      <c r="K17" s="52">
        <v>90</v>
      </c>
      <c r="L17" s="52">
        <v>49</v>
      </c>
      <c r="M17" s="52">
        <v>58</v>
      </c>
      <c r="N17" s="52">
        <v>11</v>
      </c>
      <c r="O17" s="52">
        <v>9</v>
      </c>
      <c r="P17" s="52">
        <v>1095</v>
      </c>
      <c r="Q17" s="52">
        <v>10</v>
      </c>
      <c r="R17" s="52">
        <v>9</v>
      </c>
      <c r="S17" s="104">
        <f t="shared" si="0"/>
        <v>1674</v>
      </c>
    </row>
    <row r="18" spans="1:19" x14ac:dyDescent="0.2">
      <c r="A18" s="101">
        <v>16</v>
      </c>
      <c r="B18" s="102" t="s">
        <v>103</v>
      </c>
      <c r="C18" s="52">
        <v>11</v>
      </c>
      <c r="D18" s="52">
        <v>44</v>
      </c>
      <c r="E18" s="52">
        <v>95</v>
      </c>
      <c r="F18" s="52">
        <v>28</v>
      </c>
      <c r="G18" s="52">
        <v>37</v>
      </c>
      <c r="H18" s="52">
        <v>141</v>
      </c>
      <c r="I18" s="52">
        <v>67</v>
      </c>
      <c r="J18" s="52">
        <v>41</v>
      </c>
      <c r="K18" s="52">
        <v>152</v>
      </c>
      <c r="L18" s="52">
        <v>72</v>
      </c>
      <c r="M18" s="52">
        <v>96</v>
      </c>
      <c r="N18" s="52">
        <v>3</v>
      </c>
      <c r="O18" s="52">
        <v>12</v>
      </c>
      <c r="P18" s="52">
        <v>1034</v>
      </c>
      <c r="Q18" s="52">
        <v>11</v>
      </c>
      <c r="R18" s="52">
        <v>3</v>
      </c>
      <c r="S18" s="104">
        <f t="shared" si="0"/>
        <v>1847</v>
      </c>
    </row>
    <row r="19" spans="1:19" x14ac:dyDescent="0.2">
      <c r="A19" s="101">
        <v>17</v>
      </c>
      <c r="B19" s="102" t="s">
        <v>104</v>
      </c>
      <c r="C19" s="52">
        <v>9</v>
      </c>
      <c r="D19" s="52">
        <v>42</v>
      </c>
      <c r="E19" s="52">
        <v>68</v>
      </c>
      <c r="F19" s="52">
        <v>13</v>
      </c>
      <c r="G19" s="52">
        <v>46</v>
      </c>
      <c r="H19" s="52">
        <v>175</v>
      </c>
      <c r="I19" s="52">
        <v>60</v>
      </c>
      <c r="J19" s="52">
        <v>39</v>
      </c>
      <c r="K19" s="52">
        <v>162</v>
      </c>
      <c r="L19" s="52">
        <v>48</v>
      </c>
      <c r="M19" s="52">
        <v>73</v>
      </c>
      <c r="N19" s="52">
        <v>6</v>
      </c>
      <c r="O19" s="52">
        <v>21</v>
      </c>
      <c r="P19" s="52">
        <v>1122</v>
      </c>
      <c r="Q19" s="52">
        <v>13</v>
      </c>
      <c r="R19" s="52">
        <v>9</v>
      </c>
      <c r="S19" s="104">
        <f t="shared" si="0"/>
        <v>1906</v>
      </c>
    </row>
    <row r="20" spans="1:19" x14ac:dyDescent="0.2">
      <c r="A20" s="101">
        <v>18</v>
      </c>
      <c r="B20" s="102" t="s">
        <v>105</v>
      </c>
      <c r="C20" s="52">
        <v>33</v>
      </c>
      <c r="D20" s="52">
        <v>66</v>
      </c>
      <c r="E20" s="52">
        <v>144</v>
      </c>
      <c r="F20" s="52">
        <v>6</v>
      </c>
      <c r="G20" s="52">
        <v>38</v>
      </c>
      <c r="H20" s="52">
        <v>227</v>
      </c>
      <c r="I20" s="52">
        <v>104</v>
      </c>
      <c r="J20" s="52">
        <v>41</v>
      </c>
      <c r="K20" s="52">
        <v>97</v>
      </c>
      <c r="L20" s="52">
        <v>58</v>
      </c>
      <c r="M20" s="52">
        <v>86</v>
      </c>
      <c r="N20" s="52">
        <v>2</v>
      </c>
      <c r="O20" s="52">
        <v>21</v>
      </c>
      <c r="P20" s="52">
        <v>2982</v>
      </c>
      <c r="Q20" s="52">
        <v>8</v>
      </c>
      <c r="R20" s="52">
        <v>21</v>
      </c>
      <c r="S20" s="104">
        <f t="shared" si="0"/>
        <v>3934</v>
      </c>
    </row>
    <row r="21" spans="1:19" x14ac:dyDescent="0.2">
      <c r="A21" s="101">
        <v>19</v>
      </c>
      <c r="B21" s="102" t="s">
        <v>106</v>
      </c>
      <c r="C21" s="52">
        <v>216</v>
      </c>
      <c r="D21" s="52">
        <v>1329</v>
      </c>
      <c r="E21" s="52">
        <v>2650</v>
      </c>
      <c r="F21" s="52">
        <v>529</v>
      </c>
      <c r="G21" s="52">
        <v>518</v>
      </c>
      <c r="H21" s="52">
        <v>1815</v>
      </c>
      <c r="I21" s="52">
        <v>2572</v>
      </c>
      <c r="J21" s="52">
        <v>711</v>
      </c>
      <c r="K21" s="52">
        <v>2905</v>
      </c>
      <c r="L21" s="52">
        <v>1190</v>
      </c>
      <c r="M21" s="52">
        <v>2078</v>
      </c>
      <c r="N21" s="52">
        <v>72</v>
      </c>
      <c r="O21" s="52">
        <v>259</v>
      </c>
      <c r="P21" s="52">
        <v>56921</v>
      </c>
      <c r="Q21" s="52">
        <v>399</v>
      </c>
      <c r="R21" s="52">
        <v>275</v>
      </c>
      <c r="S21" s="104">
        <f t="shared" si="0"/>
        <v>74439</v>
      </c>
    </row>
    <row r="22" spans="1:19" x14ac:dyDescent="0.2">
      <c r="A22" s="101">
        <v>20</v>
      </c>
      <c r="B22" s="102" t="s">
        <v>107</v>
      </c>
      <c r="C22" s="52">
        <v>1</v>
      </c>
      <c r="D22" s="52">
        <v>4</v>
      </c>
      <c r="E22" s="52">
        <v>16</v>
      </c>
      <c r="F22" s="52">
        <v>4</v>
      </c>
      <c r="G22" s="52">
        <v>8</v>
      </c>
      <c r="H22" s="52">
        <v>50</v>
      </c>
      <c r="I22" s="52">
        <v>58</v>
      </c>
      <c r="J22" s="52">
        <v>8</v>
      </c>
      <c r="K22" s="52">
        <v>21</v>
      </c>
      <c r="L22" s="52">
        <v>9</v>
      </c>
      <c r="M22" s="52">
        <v>14</v>
      </c>
      <c r="N22" s="52"/>
      <c r="O22" s="52">
        <v>11</v>
      </c>
      <c r="P22" s="52">
        <v>416</v>
      </c>
      <c r="Q22" s="52">
        <v>2</v>
      </c>
      <c r="R22" s="52">
        <v>3</v>
      </c>
      <c r="S22" s="104">
        <f t="shared" si="0"/>
        <v>625</v>
      </c>
    </row>
    <row r="23" spans="1:19" x14ac:dyDescent="0.2">
      <c r="A23" s="101">
        <v>21</v>
      </c>
      <c r="B23" s="102" t="s">
        <v>108</v>
      </c>
      <c r="C23" s="52">
        <v>250</v>
      </c>
      <c r="D23" s="52">
        <v>2327</v>
      </c>
      <c r="E23" s="52">
        <v>4556</v>
      </c>
      <c r="F23" s="52">
        <v>1111</v>
      </c>
      <c r="G23" s="52">
        <v>2437</v>
      </c>
      <c r="H23" s="52">
        <v>11293</v>
      </c>
      <c r="I23" s="52">
        <v>6766</v>
      </c>
      <c r="J23" s="52">
        <v>3485</v>
      </c>
      <c r="K23" s="52">
        <v>11226</v>
      </c>
      <c r="L23" s="52">
        <v>5540</v>
      </c>
      <c r="M23" s="52">
        <v>6371</v>
      </c>
      <c r="N23" s="52">
        <v>386</v>
      </c>
      <c r="O23" s="52">
        <v>1674</v>
      </c>
      <c r="P23" s="52">
        <v>90562</v>
      </c>
      <c r="Q23" s="52">
        <v>1555</v>
      </c>
      <c r="R23" s="52">
        <v>952</v>
      </c>
      <c r="S23" s="104">
        <f t="shared" si="0"/>
        <v>150491</v>
      </c>
    </row>
    <row r="24" spans="1:19" x14ac:dyDescent="0.2">
      <c r="A24" s="101">
        <v>22</v>
      </c>
      <c r="B24" s="102" t="s">
        <v>109</v>
      </c>
      <c r="C24" s="52">
        <v>2</v>
      </c>
      <c r="D24" s="52">
        <v>40</v>
      </c>
      <c r="E24" s="52">
        <v>72</v>
      </c>
      <c r="F24" s="52">
        <v>31</v>
      </c>
      <c r="G24" s="52">
        <v>35</v>
      </c>
      <c r="H24" s="52">
        <v>95</v>
      </c>
      <c r="I24" s="52">
        <v>68</v>
      </c>
      <c r="J24" s="52">
        <v>31</v>
      </c>
      <c r="K24" s="52">
        <v>96</v>
      </c>
      <c r="L24" s="52">
        <v>41</v>
      </c>
      <c r="M24" s="52">
        <v>91</v>
      </c>
      <c r="N24" s="52">
        <v>7</v>
      </c>
      <c r="O24" s="52">
        <v>33</v>
      </c>
      <c r="P24" s="52">
        <v>839</v>
      </c>
      <c r="Q24" s="52">
        <v>7</v>
      </c>
      <c r="R24" s="52">
        <v>6</v>
      </c>
      <c r="S24" s="104">
        <f t="shared" si="0"/>
        <v>1494</v>
      </c>
    </row>
    <row r="25" spans="1:19" x14ac:dyDescent="0.2">
      <c r="A25" s="101">
        <v>23</v>
      </c>
      <c r="B25" s="102" t="s">
        <v>110</v>
      </c>
      <c r="C25" s="52">
        <v>347</v>
      </c>
      <c r="D25" s="52">
        <v>2455</v>
      </c>
      <c r="E25" s="52">
        <v>3646</v>
      </c>
      <c r="F25" s="52">
        <v>978</v>
      </c>
      <c r="G25" s="52">
        <v>1348</v>
      </c>
      <c r="H25" s="52">
        <v>5175</v>
      </c>
      <c r="I25" s="52">
        <v>3310</v>
      </c>
      <c r="J25" s="52">
        <v>1855</v>
      </c>
      <c r="K25" s="52">
        <v>7006</v>
      </c>
      <c r="L25" s="52">
        <v>3636</v>
      </c>
      <c r="M25" s="52">
        <v>4900</v>
      </c>
      <c r="N25" s="52">
        <v>298</v>
      </c>
      <c r="O25" s="52">
        <v>555</v>
      </c>
      <c r="P25" s="52">
        <v>46206</v>
      </c>
      <c r="Q25" s="52">
        <v>620</v>
      </c>
      <c r="R25" s="52">
        <v>489</v>
      </c>
      <c r="S25" s="104">
        <f t="shared" si="0"/>
        <v>82824</v>
      </c>
    </row>
    <row r="26" spans="1:19" x14ac:dyDescent="0.2">
      <c r="A26" s="101">
        <v>24</v>
      </c>
      <c r="B26" s="102" t="s">
        <v>111</v>
      </c>
      <c r="C26" s="52">
        <v>18</v>
      </c>
      <c r="D26" s="52">
        <v>35</v>
      </c>
      <c r="E26" s="52">
        <v>293</v>
      </c>
      <c r="F26" s="52">
        <v>11</v>
      </c>
      <c r="G26" s="52">
        <v>32</v>
      </c>
      <c r="H26" s="52">
        <v>195</v>
      </c>
      <c r="I26" s="52">
        <v>169</v>
      </c>
      <c r="J26" s="52">
        <v>86</v>
      </c>
      <c r="K26" s="52">
        <v>207</v>
      </c>
      <c r="L26" s="52">
        <v>90</v>
      </c>
      <c r="M26" s="52">
        <v>107</v>
      </c>
      <c r="N26" s="52">
        <v>7</v>
      </c>
      <c r="O26" s="52">
        <v>14</v>
      </c>
      <c r="P26" s="52">
        <v>2597</v>
      </c>
      <c r="Q26" s="52">
        <v>11</v>
      </c>
      <c r="R26" s="52">
        <v>29</v>
      </c>
      <c r="S26" s="104">
        <f t="shared" si="0"/>
        <v>3901</v>
      </c>
    </row>
    <row r="27" spans="1:19" ht="21" x14ac:dyDescent="0.2">
      <c r="A27" s="101">
        <v>25</v>
      </c>
      <c r="B27" s="102" t="s">
        <v>112</v>
      </c>
      <c r="C27" s="52">
        <v>13</v>
      </c>
      <c r="D27" s="52">
        <v>53</v>
      </c>
      <c r="E27" s="52">
        <v>110</v>
      </c>
      <c r="F27" s="52">
        <v>13</v>
      </c>
      <c r="G27" s="52">
        <v>50</v>
      </c>
      <c r="H27" s="52">
        <v>322</v>
      </c>
      <c r="I27" s="52">
        <v>92</v>
      </c>
      <c r="J27" s="52">
        <v>66</v>
      </c>
      <c r="K27" s="52">
        <v>185</v>
      </c>
      <c r="L27" s="52">
        <v>102</v>
      </c>
      <c r="M27" s="52">
        <v>114</v>
      </c>
      <c r="N27" s="52">
        <v>4</v>
      </c>
      <c r="O27" s="52">
        <v>41</v>
      </c>
      <c r="P27" s="52">
        <v>2396</v>
      </c>
      <c r="Q27" s="52">
        <v>18</v>
      </c>
      <c r="R27" s="52">
        <v>10</v>
      </c>
      <c r="S27" s="104">
        <f t="shared" si="0"/>
        <v>3589</v>
      </c>
    </row>
    <row r="28" spans="1:19" ht="21" x14ac:dyDescent="0.2">
      <c r="A28" s="101">
        <v>26</v>
      </c>
      <c r="B28" s="102" t="s">
        <v>113</v>
      </c>
      <c r="C28" s="52">
        <v>40</v>
      </c>
      <c r="D28" s="52">
        <v>364</v>
      </c>
      <c r="E28" s="52">
        <v>547</v>
      </c>
      <c r="F28" s="52">
        <v>90</v>
      </c>
      <c r="G28" s="52">
        <v>285</v>
      </c>
      <c r="H28" s="52">
        <v>840</v>
      </c>
      <c r="I28" s="52">
        <v>351</v>
      </c>
      <c r="J28" s="52">
        <v>238</v>
      </c>
      <c r="K28" s="52">
        <v>1238</v>
      </c>
      <c r="L28" s="52">
        <v>382</v>
      </c>
      <c r="M28" s="52">
        <v>618</v>
      </c>
      <c r="N28" s="52">
        <v>33</v>
      </c>
      <c r="O28" s="52">
        <v>123</v>
      </c>
      <c r="P28" s="52">
        <v>3843</v>
      </c>
      <c r="Q28" s="52">
        <v>106</v>
      </c>
      <c r="R28" s="52">
        <v>78</v>
      </c>
      <c r="S28" s="104">
        <f t="shared" si="0"/>
        <v>9176</v>
      </c>
    </row>
    <row r="29" spans="1:19" x14ac:dyDescent="0.2">
      <c r="A29" s="101">
        <v>27</v>
      </c>
      <c r="B29" s="102" t="s">
        <v>114</v>
      </c>
      <c r="C29" s="52">
        <v>1</v>
      </c>
      <c r="D29" s="52">
        <v>10</v>
      </c>
      <c r="E29" s="52">
        <v>43</v>
      </c>
      <c r="F29" s="52">
        <v>8</v>
      </c>
      <c r="G29" s="52">
        <v>21</v>
      </c>
      <c r="H29" s="52">
        <v>92</v>
      </c>
      <c r="I29" s="52">
        <v>31</v>
      </c>
      <c r="J29" s="52">
        <v>20</v>
      </c>
      <c r="K29" s="52">
        <v>80</v>
      </c>
      <c r="L29" s="52">
        <v>42</v>
      </c>
      <c r="M29" s="52">
        <v>38</v>
      </c>
      <c r="N29" s="52">
        <v>4</v>
      </c>
      <c r="O29" s="52">
        <v>18</v>
      </c>
      <c r="P29" s="52">
        <v>453</v>
      </c>
      <c r="Q29" s="52">
        <v>7</v>
      </c>
      <c r="R29" s="52">
        <v>4</v>
      </c>
      <c r="S29" s="104">
        <f t="shared" si="0"/>
        <v>872</v>
      </c>
    </row>
    <row r="30" spans="1:19" x14ac:dyDescent="0.2">
      <c r="A30" s="101">
        <v>28</v>
      </c>
      <c r="B30" s="102" t="s">
        <v>115</v>
      </c>
      <c r="C30" s="52">
        <v>8</v>
      </c>
      <c r="D30" s="52">
        <v>62</v>
      </c>
      <c r="E30" s="52">
        <v>91</v>
      </c>
      <c r="F30" s="52">
        <v>29</v>
      </c>
      <c r="G30" s="52">
        <v>60</v>
      </c>
      <c r="H30" s="52">
        <v>401</v>
      </c>
      <c r="I30" s="52">
        <v>215</v>
      </c>
      <c r="J30" s="52">
        <v>68</v>
      </c>
      <c r="K30" s="52">
        <v>313</v>
      </c>
      <c r="L30" s="52">
        <v>127</v>
      </c>
      <c r="M30" s="52">
        <v>137</v>
      </c>
      <c r="N30" s="52">
        <v>4</v>
      </c>
      <c r="O30" s="52">
        <v>49</v>
      </c>
      <c r="P30" s="52">
        <v>1822</v>
      </c>
      <c r="Q30" s="52">
        <v>27</v>
      </c>
      <c r="R30" s="52">
        <v>17</v>
      </c>
      <c r="S30" s="104">
        <f t="shared" si="0"/>
        <v>3430</v>
      </c>
    </row>
    <row r="31" spans="1:19" x14ac:dyDescent="0.2">
      <c r="A31" s="101">
        <v>29</v>
      </c>
      <c r="B31" s="102" t="s">
        <v>116</v>
      </c>
      <c r="C31" s="52">
        <v>32</v>
      </c>
      <c r="D31" s="52">
        <v>37</v>
      </c>
      <c r="E31" s="52">
        <v>103</v>
      </c>
      <c r="F31" s="52">
        <v>7</v>
      </c>
      <c r="G31" s="52">
        <v>121</v>
      </c>
      <c r="H31" s="52">
        <v>378</v>
      </c>
      <c r="I31" s="52">
        <v>457</v>
      </c>
      <c r="J31" s="52">
        <v>68</v>
      </c>
      <c r="K31" s="52">
        <v>232</v>
      </c>
      <c r="L31" s="52">
        <v>81</v>
      </c>
      <c r="M31" s="52">
        <v>56</v>
      </c>
      <c r="N31" s="52">
        <v>11</v>
      </c>
      <c r="O31" s="52">
        <v>39</v>
      </c>
      <c r="P31" s="52">
        <v>5256</v>
      </c>
      <c r="Q31" s="52">
        <v>4</v>
      </c>
      <c r="R31" s="52">
        <v>11</v>
      </c>
      <c r="S31" s="104">
        <f t="shared" si="0"/>
        <v>6893</v>
      </c>
    </row>
    <row r="32" spans="1:19" x14ac:dyDescent="0.2">
      <c r="A32" s="101">
        <v>30</v>
      </c>
      <c r="B32" s="102" t="s">
        <v>117</v>
      </c>
      <c r="C32" s="52">
        <v>11</v>
      </c>
      <c r="D32" s="52">
        <v>65</v>
      </c>
      <c r="E32" s="52">
        <v>109</v>
      </c>
      <c r="F32" s="52">
        <v>51</v>
      </c>
      <c r="G32" s="52">
        <v>61</v>
      </c>
      <c r="H32" s="52">
        <v>187</v>
      </c>
      <c r="I32" s="52">
        <v>86</v>
      </c>
      <c r="J32" s="52">
        <v>59</v>
      </c>
      <c r="K32" s="52">
        <v>314</v>
      </c>
      <c r="L32" s="52">
        <v>98</v>
      </c>
      <c r="M32" s="52">
        <v>107</v>
      </c>
      <c r="N32" s="52">
        <v>9</v>
      </c>
      <c r="O32" s="52">
        <v>44</v>
      </c>
      <c r="P32" s="52">
        <v>1872</v>
      </c>
      <c r="Q32" s="52">
        <v>10</v>
      </c>
      <c r="R32" s="52">
        <v>12</v>
      </c>
      <c r="S32" s="104">
        <f t="shared" si="0"/>
        <v>3095</v>
      </c>
    </row>
    <row r="33" spans="1:19" x14ac:dyDescent="0.2">
      <c r="A33" s="101">
        <v>31</v>
      </c>
      <c r="B33" s="102" t="s">
        <v>118</v>
      </c>
      <c r="C33" s="52">
        <v>9</v>
      </c>
      <c r="D33" s="52">
        <v>55</v>
      </c>
      <c r="E33" s="52">
        <v>156</v>
      </c>
      <c r="F33" s="52">
        <v>56</v>
      </c>
      <c r="G33" s="52">
        <v>118</v>
      </c>
      <c r="H33" s="52">
        <v>280</v>
      </c>
      <c r="I33" s="52">
        <v>95</v>
      </c>
      <c r="J33" s="52">
        <v>77</v>
      </c>
      <c r="K33" s="52">
        <v>318</v>
      </c>
      <c r="L33" s="52">
        <v>159</v>
      </c>
      <c r="M33" s="52">
        <v>93</v>
      </c>
      <c r="N33" s="52">
        <v>6</v>
      </c>
      <c r="O33" s="52">
        <v>49</v>
      </c>
      <c r="P33" s="52">
        <v>1693</v>
      </c>
      <c r="Q33" s="52">
        <v>18</v>
      </c>
      <c r="R33" s="52">
        <v>14</v>
      </c>
      <c r="S33" s="104">
        <f t="shared" si="0"/>
        <v>3196</v>
      </c>
    </row>
    <row r="34" spans="1:19" x14ac:dyDescent="0.2">
      <c r="A34" s="101">
        <v>32</v>
      </c>
      <c r="B34" s="102" t="s">
        <v>119</v>
      </c>
      <c r="C34" s="52">
        <v>1</v>
      </c>
      <c r="D34" s="52">
        <v>31</v>
      </c>
      <c r="E34" s="52">
        <v>50</v>
      </c>
      <c r="F34" s="52">
        <v>17</v>
      </c>
      <c r="G34" s="52">
        <v>29</v>
      </c>
      <c r="H34" s="52">
        <v>92</v>
      </c>
      <c r="I34" s="52">
        <v>53</v>
      </c>
      <c r="J34" s="52">
        <v>28</v>
      </c>
      <c r="K34" s="52">
        <v>82</v>
      </c>
      <c r="L34" s="52">
        <v>49</v>
      </c>
      <c r="M34" s="52">
        <v>26</v>
      </c>
      <c r="N34" s="52">
        <v>5</v>
      </c>
      <c r="O34" s="52">
        <v>13</v>
      </c>
      <c r="P34" s="52">
        <v>574</v>
      </c>
      <c r="Q34" s="52">
        <v>8</v>
      </c>
      <c r="R34" s="52">
        <v>12</v>
      </c>
      <c r="S34" s="104">
        <f t="shared" si="0"/>
        <v>1070</v>
      </c>
    </row>
    <row r="35" spans="1:19" x14ac:dyDescent="0.2">
      <c r="A35" s="101">
        <v>33</v>
      </c>
      <c r="B35" s="102" t="s">
        <v>120</v>
      </c>
      <c r="C35" s="52"/>
      <c r="D35" s="52">
        <v>2</v>
      </c>
      <c r="E35" s="52">
        <v>7</v>
      </c>
      <c r="F35" s="52">
        <v>1</v>
      </c>
      <c r="G35" s="52"/>
      <c r="H35" s="52">
        <v>12</v>
      </c>
      <c r="I35" s="52">
        <v>10</v>
      </c>
      <c r="J35" s="52">
        <v>1</v>
      </c>
      <c r="K35" s="52">
        <v>6</v>
      </c>
      <c r="L35" s="52">
        <v>10</v>
      </c>
      <c r="M35" s="52">
        <v>5</v>
      </c>
      <c r="N35" s="52">
        <v>1</v>
      </c>
      <c r="O35" s="52"/>
      <c r="P35" s="52">
        <v>154</v>
      </c>
      <c r="Q35" s="52">
        <v>1</v>
      </c>
      <c r="R35" s="52"/>
      <c r="S35" s="104">
        <f t="shared" si="0"/>
        <v>210</v>
      </c>
    </row>
    <row r="36" spans="1:19" x14ac:dyDescent="0.2">
      <c r="A36" s="101">
        <v>34</v>
      </c>
      <c r="B36" s="102" t="s">
        <v>121</v>
      </c>
      <c r="C36" s="52">
        <v>674</v>
      </c>
      <c r="D36" s="52">
        <v>4047</v>
      </c>
      <c r="E36" s="52">
        <v>4357</v>
      </c>
      <c r="F36" s="52">
        <v>743</v>
      </c>
      <c r="G36" s="52">
        <v>2415</v>
      </c>
      <c r="H36" s="52">
        <v>8221</v>
      </c>
      <c r="I36" s="52">
        <v>4745</v>
      </c>
      <c r="J36" s="52">
        <v>3986</v>
      </c>
      <c r="K36" s="52">
        <v>9234</v>
      </c>
      <c r="L36" s="52">
        <v>5722</v>
      </c>
      <c r="M36" s="52">
        <v>8194</v>
      </c>
      <c r="N36" s="52">
        <v>673</v>
      </c>
      <c r="O36" s="52">
        <v>1400</v>
      </c>
      <c r="P36" s="52">
        <v>81245</v>
      </c>
      <c r="Q36" s="52">
        <v>1495</v>
      </c>
      <c r="R36" s="52">
        <v>813</v>
      </c>
      <c r="S36" s="104">
        <f t="shared" si="0"/>
        <v>137964</v>
      </c>
    </row>
    <row r="37" spans="1:19" ht="21" x14ac:dyDescent="0.2">
      <c r="A37" s="101">
        <v>35</v>
      </c>
      <c r="B37" s="102" t="s">
        <v>122</v>
      </c>
      <c r="C37" s="52">
        <v>2</v>
      </c>
      <c r="D37" s="52">
        <v>73</v>
      </c>
      <c r="E37" s="52">
        <v>196</v>
      </c>
      <c r="F37" s="52">
        <v>11</v>
      </c>
      <c r="G37" s="52">
        <v>53</v>
      </c>
      <c r="H37" s="52">
        <v>184</v>
      </c>
      <c r="I37" s="52">
        <v>59</v>
      </c>
      <c r="J37" s="52">
        <v>17</v>
      </c>
      <c r="K37" s="52">
        <v>146</v>
      </c>
      <c r="L37" s="52">
        <v>68</v>
      </c>
      <c r="M37" s="52">
        <v>40</v>
      </c>
      <c r="N37" s="52">
        <v>7</v>
      </c>
      <c r="O37" s="52">
        <v>42</v>
      </c>
      <c r="P37" s="52">
        <v>832</v>
      </c>
      <c r="Q37" s="52">
        <v>6</v>
      </c>
      <c r="R37" s="52">
        <v>25</v>
      </c>
      <c r="S37" s="104">
        <f t="shared" si="0"/>
        <v>1761</v>
      </c>
    </row>
    <row r="38" spans="1:19" x14ac:dyDescent="0.2">
      <c r="A38" s="101">
        <v>36</v>
      </c>
      <c r="B38" s="102" t="s">
        <v>123</v>
      </c>
      <c r="C38" s="52">
        <v>3</v>
      </c>
      <c r="D38" s="52">
        <v>17</v>
      </c>
      <c r="E38" s="52">
        <v>36</v>
      </c>
      <c r="F38" s="52">
        <v>4</v>
      </c>
      <c r="G38" s="52">
        <v>17</v>
      </c>
      <c r="H38" s="52">
        <v>121</v>
      </c>
      <c r="I38" s="52">
        <v>116</v>
      </c>
      <c r="J38" s="52">
        <v>13</v>
      </c>
      <c r="K38" s="52">
        <v>51</v>
      </c>
      <c r="L38" s="52">
        <v>19</v>
      </c>
      <c r="M38" s="52">
        <v>22</v>
      </c>
      <c r="N38" s="52">
        <v>2</v>
      </c>
      <c r="O38" s="52">
        <v>11</v>
      </c>
      <c r="P38" s="52">
        <v>444</v>
      </c>
      <c r="Q38" s="52">
        <v>7</v>
      </c>
      <c r="R38" s="52">
        <v>10</v>
      </c>
      <c r="S38" s="104">
        <f t="shared" si="0"/>
        <v>893</v>
      </c>
    </row>
    <row r="39" spans="1:19" x14ac:dyDescent="0.2">
      <c r="A39" s="101">
        <v>37</v>
      </c>
      <c r="B39" s="102" t="s">
        <v>124</v>
      </c>
      <c r="C39" s="52">
        <v>23</v>
      </c>
      <c r="D39" s="52">
        <v>74</v>
      </c>
      <c r="E39" s="52">
        <v>229</v>
      </c>
      <c r="F39" s="52">
        <v>30</v>
      </c>
      <c r="G39" s="52">
        <v>57</v>
      </c>
      <c r="H39" s="52">
        <v>474</v>
      </c>
      <c r="I39" s="52">
        <v>139</v>
      </c>
      <c r="J39" s="52">
        <v>91</v>
      </c>
      <c r="K39" s="52">
        <v>471</v>
      </c>
      <c r="L39" s="52">
        <v>165</v>
      </c>
      <c r="M39" s="52">
        <v>182</v>
      </c>
      <c r="N39" s="52">
        <v>12</v>
      </c>
      <c r="O39" s="52">
        <v>73</v>
      </c>
      <c r="P39" s="52">
        <v>2523</v>
      </c>
      <c r="Q39" s="52">
        <v>47</v>
      </c>
      <c r="R39" s="52">
        <v>32</v>
      </c>
      <c r="S39" s="104">
        <f t="shared" si="0"/>
        <v>4622</v>
      </c>
    </row>
    <row r="40" spans="1:19" x14ac:dyDescent="0.2">
      <c r="A40" s="101">
        <v>38</v>
      </c>
      <c r="B40" s="102" t="s">
        <v>125</v>
      </c>
      <c r="C40" s="52">
        <v>25</v>
      </c>
      <c r="D40" s="52">
        <v>36</v>
      </c>
      <c r="E40" s="52">
        <v>101</v>
      </c>
      <c r="F40" s="52">
        <v>27</v>
      </c>
      <c r="G40" s="52">
        <v>50</v>
      </c>
      <c r="H40" s="52">
        <v>460</v>
      </c>
      <c r="I40" s="52">
        <v>280</v>
      </c>
      <c r="J40" s="52">
        <v>97</v>
      </c>
      <c r="K40" s="52">
        <v>350</v>
      </c>
      <c r="L40" s="52">
        <v>143</v>
      </c>
      <c r="M40" s="52">
        <v>170</v>
      </c>
      <c r="N40" s="52">
        <v>4</v>
      </c>
      <c r="O40" s="52">
        <v>80</v>
      </c>
      <c r="P40" s="52">
        <v>3134</v>
      </c>
      <c r="Q40" s="52">
        <v>27</v>
      </c>
      <c r="R40" s="52">
        <v>19</v>
      </c>
      <c r="S40" s="104">
        <f t="shared" si="0"/>
        <v>5003</v>
      </c>
    </row>
    <row r="41" spans="1:19" x14ac:dyDescent="0.2">
      <c r="A41" s="101">
        <v>39</v>
      </c>
      <c r="B41" s="102" t="s">
        <v>126</v>
      </c>
      <c r="C41" s="52">
        <v>96</v>
      </c>
      <c r="D41" s="52">
        <v>510</v>
      </c>
      <c r="E41" s="52">
        <v>380</v>
      </c>
      <c r="F41" s="52">
        <v>143</v>
      </c>
      <c r="G41" s="52">
        <v>767</v>
      </c>
      <c r="H41" s="52">
        <v>1592</v>
      </c>
      <c r="I41" s="52">
        <v>1131</v>
      </c>
      <c r="J41" s="52">
        <v>486</v>
      </c>
      <c r="K41" s="52">
        <v>3145</v>
      </c>
      <c r="L41" s="52">
        <v>419</v>
      </c>
      <c r="M41" s="52">
        <v>2008</v>
      </c>
      <c r="N41" s="52">
        <v>172</v>
      </c>
      <c r="O41" s="52">
        <v>100</v>
      </c>
      <c r="P41" s="52">
        <v>12284</v>
      </c>
      <c r="Q41" s="52">
        <v>460</v>
      </c>
      <c r="R41" s="52">
        <v>42</v>
      </c>
      <c r="S41" s="104">
        <f t="shared" si="0"/>
        <v>23735</v>
      </c>
    </row>
    <row r="42" spans="1:19" x14ac:dyDescent="0.2">
      <c r="A42" s="101">
        <v>40</v>
      </c>
      <c r="B42" s="102" t="s">
        <v>127</v>
      </c>
      <c r="C42" s="52">
        <v>7</v>
      </c>
      <c r="D42" s="52">
        <v>38</v>
      </c>
      <c r="E42" s="52">
        <v>234</v>
      </c>
      <c r="F42" s="52">
        <v>14</v>
      </c>
      <c r="G42" s="52">
        <v>33</v>
      </c>
      <c r="H42" s="52">
        <v>182</v>
      </c>
      <c r="I42" s="52">
        <v>55</v>
      </c>
      <c r="J42" s="52">
        <v>51</v>
      </c>
      <c r="K42" s="52">
        <v>201</v>
      </c>
      <c r="L42" s="52">
        <v>42</v>
      </c>
      <c r="M42" s="52">
        <v>43</v>
      </c>
      <c r="N42" s="52">
        <v>11</v>
      </c>
      <c r="O42" s="52">
        <v>9</v>
      </c>
      <c r="P42" s="52">
        <v>692</v>
      </c>
      <c r="Q42" s="52">
        <v>10</v>
      </c>
      <c r="R42" s="52">
        <v>6</v>
      </c>
      <c r="S42" s="104">
        <f t="shared" si="0"/>
        <v>1628</v>
      </c>
    </row>
    <row r="43" spans="1:19" ht="21" x14ac:dyDescent="0.2">
      <c r="A43" s="101">
        <v>41</v>
      </c>
      <c r="B43" s="102" t="s">
        <v>128</v>
      </c>
      <c r="C43" s="52">
        <v>18</v>
      </c>
      <c r="D43" s="52">
        <v>95</v>
      </c>
      <c r="E43" s="52">
        <v>148</v>
      </c>
      <c r="F43" s="52">
        <v>32</v>
      </c>
      <c r="G43" s="52">
        <v>89</v>
      </c>
      <c r="H43" s="52">
        <v>516</v>
      </c>
      <c r="I43" s="52">
        <v>907</v>
      </c>
      <c r="J43" s="52">
        <v>197</v>
      </c>
      <c r="K43" s="52">
        <v>476</v>
      </c>
      <c r="L43" s="52">
        <v>255</v>
      </c>
      <c r="M43" s="52">
        <v>195</v>
      </c>
      <c r="N43" s="52">
        <v>12</v>
      </c>
      <c r="O43" s="52">
        <v>42</v>
      </c>
      <c r="P43" s="52">
        <v>4620</v>
      </c>
      <c r="Q43" s="52">
        <v>113</v>
      </c>
      <c r="R43" s="52">
        <v>28</v>
      </c>
      <c r="S43" s="104">
        <f t="shared" si="0"/>
        <v>7743</v>
      </c>
    </row>
    <row r="44" spans="1:19" x14ac:dyDescent="0.2">
      <c r="A44" s="101">
        <v>42</v>
      </c>
      <c r="B44" s="102" t="s">
        <v>129</v>
      </c>
      <c r="C44" s="52">
        <v>1</v>
      </c>
      <c r="D44" s="52">
        <v>11</v>
      </c>
      <c r="E44" s="52">
        <v>23</v>
      </c>
      <c r="F44" s="52">
        <v>4</v>
      </c>
      <c r="G44" s="52">
        <v>14</v>
      </c>
      <c r="H44" s="52">
        <v>34</v>
      </c>
      <c r="I44" s="52">
        <v>17</v>
      </c>
      <c r="J44" s="52">
        <v>4</v>
      </c>
      <c r="K44" s="52">
        <v>46</v>
      </c>
      <c r="L44" s="52">
        <v>20</v>
      </c>
      <c r="M44" s="52">
        <v>13</v>
      </c>
      <c r="N44" s="52">
        <v>1</v>
      </c>
      <c r="O44" s="52">
        <v>11</v>
      </c>
      <c r="P44" s="52">
        <v>239</v>
      </c>
      <c r="Q44" s="52">
        <v>5</v>
      </c>
      <c r="R44" s="52">
        <v>2</v>
      </c>
      <c r="S44" s="104">
        <f t="shared" si="0"/>
        <v>445</v>
      </c>
    </row>
    <row r="45" spans="1:19" ht="21" x14ac:dyDescent="0.2">
      <c r="A45" s="101">
        <v>43</v>
      </c>
      <c r="B45" s="102" t="s">
        <v>130</v>
      </c>
      <c r="C45" s="52">
        <v>5</v>
      </c>
      <c r="D45" s="52">
        <v>31</v>
      </c>
      <c r="E45" s="52">
        <v>53</v>
      </c>
      <c r="F45" s="52">
        <v>7</v>
      </c>
      <c r="G45" s="52">
        <v>16</v>
      </c>
      <c r="H45" s="52">
        <v>54</v>
      </c>
      <c r="I45" s="52">
        <v>16</v>
      </c>
      <c r="J45" s="52">
        <v>24</v>
      </c>
      <c r="K45" s="52">
        <v>75</v>
      </c>
      <c r="L45" s="52">
        <v>40</v>
      </c>
      <c r="M45" s="52">
        <v>41</v>
      </c>
      <c r="N45" s="52">
        <v>2</v>
      </c>
      <c r="O45" s="52">
        <v>18</v>
      </c>
      <c r="P45" s="52">
        <v>485</v>
      </c>
      <c r="Q45" s="52">
        <v>7</v>
      </c>
      <c r="R45" s="52">
        <v>4</v>
      </c>
      <c r="S45" s="104">
        <f t="shared" si="0"/>
        <v>878</v>
      </c>
    </row>
    <row r="46" spans="1:19" x14ac:dyDescent="0.2">
      <c r="A46" s="101">
        <v>44</v>
      </c>
      <c r="B46" s="102" t="s">
        <v>131</v>
      </c>
      <c r="C46" s="52">
        <v>29</v>
      </c>
      <c r="D46" s="52">
        <v>130</v>
      </c>
      <c r="E46" s="52">
        <v>529</v>
      </c>
      <c r="F46" s="52">
        <v>59</v>
      </c>
      <c r="G46" s="52">
        <v>97</v>
      </c>
      <c r="H46" s="52">
        <v>710</v>
      </c>
      <c r="I46" s="52">
        <v>225</v>
      </c>
      <c r="J46" s="52">
        <v>188</v>
      </c>
      <c r="K46" s="52">
        <v>974</v>
      </c>
      <c r="L46" s="52">
        <v>168</v>
      </c>
      <c r="M46" s="52">
        <v>333</v>
      </c>
      <c r="N46" s="52">
        <v>32</v>
      </c>
      <c r="O46" s="52">
        <v>151</v>
      </c>
      <c r="P46" s="52">
        <v>3013</v>
      </c>
      <c r="Q46" s="52">
        <v>37</v>
      </c>
      <c r="R46" s="52">
        <v>24</v>
      </c>
      <c r="S46" s="104">
        <f t="shared" si="0"/>
        <v>6699</v>
      </c>
    </row>
    <row r="47" spans="1:19" x14ac:dyDescent="0.2">
      <c r="A47" s="101">
        <v>45</v>
      </c>
      <c r="B47" s="102" t="s">
        <v>132</v>
      </c>
      <c r="C47" s="52">
        <v>1</v>
      </c>
      <c r="D47" s="52">
        <v>24</v>
      </c>
      <c r="E47" s="52">
        <v>36</v>
      </c>
      <c r="F47" s="52">
        <v>5</v>
      </c>
      <c r="G47" s="52">
        <v>9</v>
      </c>
      <c r="H47" s="52">
        <v>64</v>
      </c>
      <c r="I47" s="52">
        <v>22</v>
      </c>
      <c r="J47" s="52">
        <v>15</v>
      </c>
      <c r="K47" s="52">
        <v>42</v>
      </c>
      <c r="L47" s="52">
        <v>11</v>
      </c>
      <c r="M47" s="52">
        <v>25</v>
      </c>
      <c r="N47" s="52">
        <v>2</v>
      </c>
      <c r="O47" s="52">
        <v>9</v>
      </c>
      <c r="P47" s="52">
        <v>377</v>
      </c>
      <c r="Q47" s="52">
        <v>6</v>
      </c>
      <c r="R47" s="52">
        <v>1</v>
      </c>
      <c r="S47" s="104">
        <f t="shared" si="0"/>
        <v>649</v>
      </c>
    </row>
    <row r="48" spans="1:19" x14ac:dyDescent="0.2">
      <c r="A48" s="101">
        <v>46</v>
      </c>
      <c r="B48" s="102" t="s">
        <v>133</v>
      </c>
      <c r="C48" s="52">
        <v>60</v>
      </c>
      <c r="D48" s="52">
        <v>5440</v>
      </c>
      <c r="E48" s="52">
        <v>576</v>
      </c>
      <c r="F48" s="52">
        <v>263</v>
      </c>
      <c r="G48" s="52">
        <v>1181</v>
      </c>
      <c r="H48" s="52">
        <v>4631</v>
      </c>
      <c r="I48" s="52">
        <v>1787</v>
      </c>
      <c r="J48" s="52">
        <v>251</v>
      </c>
      <c r="K48" s="52">
        <v>4823</v>
      </c>
      <c r="L48" s="52">
        <v>1501</v>
      </c>
      <c r="M48" s="52">
        <v>1126</v>
      </c>
      <c r="N48" s="52">
        <v>55</v>
      </c>
      <c r="O48" s="52">
        <v>167</v>
      </c>
      <c r="P48" s="52">
        <v>29125</v>
      </c>
      <c r="Q48" s="52">
        <v>500</v>
      </c>
      <c r="R48" s="52">
        <v>531</v>
      </c>
      <c r="S48" s="104">
        <f t="shared" si="0"/>
        <v>52017</v>
      </c>
    </row>
    <row r="49" spans="1:19" x14ac:dyDescent="0.2">
      <c r="A49" s="101">
        <v>47</v>
      </c>
      <c r="B49" s="102" t="s">
        <v>134</v>
      </c>
      <c r="C49" s="52">
        <v>21</v>
      </c>
      <c r="D49" s="52">
        <v>78</v>
      </c>
      <c r="E49" s="52">
        <v>178</v>
      </c>
      <c r="F49" s="52">
        <v>18</v>
      </c>
      <c r="G49" s="52">
        <v>44</v>
      </c>
      <c r="H49" s="52">
        <v>436</v>
      </c>
      <c r="I49" s="52">
        <v>386</v>
      </c>
      <c r="J49" s="52">
        <v>107</v>
      </c>
      <c r="K49" s="52">
        <v>329</v>
      </c>
      <c r="L49" s="52">
        <v>205</v>
      </c>
      <c r="M49" s="52">
        <v>172</v>
      </c>
      <c r="N49" s="52">
        <v>11</v>
      </c>
      <c r="O49" s="52">
        <v>41</v>
      </c>
      <c r="P49" s="52">
        <v>2352</v>
      </c>
      <c r="Q49" s="52">
        <v>50</v>
      </c>
      <c r="R49" s="52">
        <v>25</v>
      </c>
      <c r="S49" s="104">
        <f t="shared" si="0"/>
        <v>4453</v>
      </c>
    </row>
    <row r="50" spans="1:19" x14ac:dyDescent="0.2">
      <c r="A50" s="101">
        <v>48</v>
      </c>
      <c r="B50" s="102" t="s">
        <v>135</v>
      </c>
      <c r="C50" s="52">
        <v>3</v>
      </c>
      <c r="D50" s="52">
        <v>14</v>
      </c>
      <c r="E50" s="52">
        <v>32</v>
      </c>
      <c r="F50" s="52">
        <v>7</v>
      </c>
      <c r="G50" s="52">
        <v>6</v>
      </c>
      <c r="H50" s="52">
        <v>49</v>
      </c>
      <c r="I50" s="52">
        <v>15</v>
      </c>
      <c r="J50" s="52">
        <v>9</v>
      </c>
      <c r="K50" s="52">
        <v>47</v>
      </c>
      <c r="L50" s="52">
        <v>24</v>
      </c>
      <c r="M50" s="52">
        <v>24</v>
      </c>
      <c r="N50" s="52">
        <v>2</v>
      </c>
      <c r="O50" s="52">
        <v>9</v>
      </c>
      <c r="P50" s="52">
        <v>295</v>
      </c>
      <c r="Q50" s="52">
        <v>7</v>
      </c>
      <c r="R50" s="52">
        <v>2</v>
      </c>
      <c r="S50" s="104">
        <f t="shared" si="0"/>
        <v>545</v>
      </c>
    </row>
    <row r="51" spans="1:19" x14ac:dyDescent="0.2">
      <c r="A51" s="101">
        <v>49</v>
      </c>
      <c r="B51" s="102" t="s">
        <v>136</v>
      </c>
      <c r="C51" s="52">
        <v>7</v>
      </c>
      <c r="D51" s="52">
        <v>17</v>
      </c>
      <c r="E51" s="52">
        <v>53</v>
      </c>
      <c r="F51" s="52">
        <v>9</v>
      </c>
      <c r="G51" s="52">
        <v>7</v>
      </c>
      <c r="H51" s="52">
        <v>78</v>
      </c>
      <c r="I51" s="52">
        <v>45</v>
      </c>
      <c r="J51" s="52">
        <v>29</v>
      </c>
      <c r="K51" s="52">
        <v>56</v>
      </c>
      <c r="L51" s="52">
        <v>18</v>
      </c>
      <c r="M51" s="52">
        <v>26</v>
      </c>
      <c r="N51" s="52">
        <v>5</v>
      </c>
      <c r="O51" s="52">
        <v>24</v>
      </c>
      <c r="P51" s="52">
        <v>543</v>
      </c>
      <c r="Q51" s="52">
        <v>10</v>
      </c>
      <c r="R51" s="52">
        <v>3</v>
      </c>
      <c r="S51" s="104">
        <f t="shared" si="0"/>
        <v>930</v>
      </c>
    </row>
    <row r="52" spans="1:19" x14ac:dyDescent="0.2">
      <c r="A52" s="101">
        <v>50</v>
      </c>
      <c r="B52" s="102" t="s">
        <v>137</v>
      </c>
      <c r="C52" s="52">
        <v>2</v>
      </c>
      <c r="D52" s="52">
        <v>4</v>
      </c>
      <c r="E52" s="52">
        <v>15</v>
      </c>
      <c r="F52" s="52">
        <v>2</v>
      </c>
      <c r="G52" s="52">
        <v>8</v>
      </c>
      <c r="H52" s="52">
        <v>16</v>
      </c>
      <c r="I52" s="52">
        <v>12</v>
      </c>
      <c r="J52" s="52">
        <v>8</v>
      </c>
      <c r="K52" s="52">
        <v>22</v>
      </c>
      <c r="L52" s="52">
        <v>12</v>
      </c>
      <c r="M52" s="52">
        <v>5</v>
      </c>
      <c r="N52" s="52">
        <v>3</v>
      </c>
      <c r="O52" s="52">
        <v>10</v>
      </c>
      <c r="P52" s="52">
        <v>293</v>
      </c>
      <c r="Q52" s="52"/>
      <c r="R52" s="52">
        <v>2</v>
      </c>
      <c r="S52" s="104">
        <f t="shared" si="0"/>
        <v>414</v>
      </c>
    </row>
    <row r="53" spans="1:19" x14ac:dyDescent="0.2">
      <c r="A53" s="101">
        <v>51</v>
      </c>
      <c r="B53" s="102" t="s">
        <v>138</v>
      </c>
      <c r="C53" s="52"/>
      <c r="D53" s="52">
        <v>1</v>
      </c>
      <c r="E53" s="52">
        <v>5</v>
      </c>
      <c r="F53" s="52"/>
      <c r="G53" s="52">
        <v>1</v>
      </c>
      <c r="H53" s="52">
        <v>7</v>
      </c>
      <c r="I53" s="52">
        <v>4</v>
      </c>
      <c r="J53" s="52">
        <v>2</v>
      </c>
      <c r="K53" s="52">
        <v>8</v>
      </c>
      <c r="L53" s="52">
        <v>1</v>
      </c>
      <c r="M53" s="52">
        <v>1</v>
      </c>
      <c r="N53" s="52">
        <v>1</v>
      </c>
      <c r="O53" s="52">
        <v>3</v>
      </c>
      <c r="P53" s="52">
        <v>44</v>
      </c>
      <c r="Q53" s="52"/>
      <c r="R53" s="52"/>
      <c r="S53" s="104">
        <f t="shared" si="0"/>
        <v>78</v>
      </c>
    </row>
    <row r="54" spans="1:19" x14ac:dyDescent="0.2">
      <c r="A54" s="101">
        <v>52</v>
      </c>
      <c r="B54" s="102" t="s">
        <v>139</v>
      </c>
      <c r="C54" s="52">
        <v>26</v>
      </c>
      <c r="D54" s="52">
        <v>113</v>
      </c>
      <c r="E54" s="52">
        <v>281</v>
      </c>
      <c r="F54" s="52">
        <v>73</v>
      </c>
      <c r="G54" s="52">
        <v>101</v>
      </c>
      <c r="H54" s="52">
        <v>395</v>
      </c>
      <c r="I54" s="52">
        <v>210</v>
      </c>
      <c r="J54" s="52">
        <v>179</v>
      </c>
      <c r="K54" s="52">
        <v>616</v>
      </c>
      <c r="L54" s="52">
        <v>329</v>
      </c>
      <c r="M54" s="52">
        <v>383</v>
      </c>
      <c r="N54" s="52">
        <v>22</v>
      </c>
      <c r="O54" s="52">
        <v>66</v>
      </c>
      <c r="P54" s="52">
        <v>3002</v>
      </c>
      <c r="Q54" s="52">
        <v>62</v>
      </c>
      <c r="R54" s="52">
        <v>29</v>
      </c>
      <c r="S54" s="104">
        <f t="shared" si="0"/>
        <v>5887</v>
      </c>
    </row>
    <row r="55" spans="1:19" x14ac:dyDescent="0.2">
      <c r="A55" s="101">
        <v>53</v>
      </c>
      <c r="B55" s="102" t="s">
        <v>140</v>
      </c>
      <c r="C55" s="52">
        <v>1</v>
      </c>
      <c r="D55" s="52">
        <v>17</v>
      </c>
      <c r="E55" s="52">
        <v>59</v>
      </c>
      <c r="F55" s="52"/>
      <c r="G55" s="52">
        <v>6</v>
      </c>
      <c r="H55" s="52">
        <v>35</v>
      </c>
      <c r="I55" s="52">
        <v>14</v>
      </c>
      <c r="J55" s="52">
        <v>8</v>
      </c>
      <c r="K55" s="52">
        <v>28</v>
      </c>
      <c r="L55" s="52">
        <v>10</v>
      </c>
      <c r="M55" s="52">
        <v>14</v>
      </c>
      <c r="N55" s="52"/>
      <c r="O55" s="52">
        <v>2</v>
      </c>
      <c r="P55" s="52">
        <v>325</v>
      </c>
      <c r="Q55" s="52">
        <v>7</v>
      </c>
      <c r="R55" s="52">
        <v>3</v>
      </c>
      <c r="S55" s="104">
        <f t="shared" si="0"/>
        <v>529</v>
      </c>
    </row>
    <row r="56" spans="1:19" x14ac:dyDescent="0.2">
      <c r="A56" s="101">
        <v>54</v>
      </c>
      <c r="B56" s="102" t="s">
        <v>141</v>
      </c>
      <c r="C56" s="52"/>
      <c r="D56" s="52">
        <v>2</v>
      </c>
      <c r="E56" s="52">
        <v>711</v>
      </c>
      <c r="F56" s="52">
        <v>1</v>
      </c>
      <c r="G56" s="52">
        <v>15</v>
      </c>
      <c r="H56" s="52">
        <v>3</v>
      </c>
      <c r="I56" s="52"/>
      <c r="J56" s="52">
        <v>19</v>
      </c>
      <c r="K56" s="52">
        <v>14</v>
      </c>
      <c r="L56" s="52">
        <v>9</v>
      </c>
      <c r="M56" s="52">
        <v>20</v>
      </c>
      <c r="N56" s="52">
        <v>18</v>
      </c>
      <c r="O56" s="52">
        <v>1</v>
      </c>
      <c r="P56" s="52">
        <v>33</v>
      </c>
      <c r="Q56" s="52"/>
      <c r="R56" s="52">
        <v>3</v>
      </c>
      <c r="S56" s="104">
        <f t="shared" si="0"/>
        <v>849</v>
      </c>
    </row>
    <row r="57" spans="1:19" x14ac:dyDescent="0.2">
      <c r="A57" s="101">
        <v>55</v>
      </c>
      <c r="B57" s="102" t="s">
        <v>142</v>
      </c>
      <c r="C57" s="52"/>
      <c r="D57" s="52">
        <v>4</v>
      </c>
      <c r="E57" s="52">
        <v>9</v>
      </c>
      <c r="F57" s="52">
        <v>1</v>
      </c>
      <c r="G57" s="52"/>
      <c r="H57" s="52">
        <v>17</v>
      </c>
      <c r="I57" s="52">
        <v>7</v>
      </c>
      <c r="J57" s="52">
        <v>2</v>
      </c>
      <c r="K57" s="52">
        <v>18</v>
      </c>
      <c r="L57" s="52">
        <v>2</v>
      </c>
      <c r="M57" s="52">
        <v>11</v>
      </c>
      <c r="N57" s="52"/>
      <c r="O57" s="52">
        <v>5</v>
      </c>
      <c r="P57" s="52">
        <v>162</v>
      </c>
      <c r="Q57" s="52">
        <v>1</v>
      </c>
      <c r="R57" s="52">
        <v>6</v>
      </c>
      <c r="S57" s="104">
        <f t="shared" si="0"/>
        <v>245</v>
      </c>
    </row>
    <row r="58" spans="1:19" ht="21" x14ac:dyDescent="0.2">
      <c r="A58" s="101">
        <v>56</v>
      </c>
      <c r="B58" s="102" t="s">
        <v>143</v>
      </c>
      <c r="C58" s="52">
        <v>23</v>
      </c>
      <c r="D58" s="52">
        <v>40</v>
      </c>
      <c r="E58" s="52">
        <v>105</v>
      </c>
      <c r="F58" s="52">
        <v>16</v>
      </c>
      <c r="G58" s="52">
        <v>103</v>
      </c>
      <c r="H58" s="52">
        <v>595</v>
      </c>
      <c r="I58" s="52">
        <v>587</v>
      </c>
      <c r="J58" s="52">
        <v>113</v>
      </c>
      <c r="K58" s="52">
        <v>421</v>
      </c>
      <c r="L58" s="52">
        <v>143</v>
      </c>
      <c r="M58" s="52">
        <v>169</v>
      </c>
      <c r="N58" s="52">
        <v>10</v>
      </c>
      <c r="O58" s="52">
        <v>89</v>
      </c>
      <c r="P58" s="52">
        <v>4244</v>
      </c>
      <c r="Q58" s="52">
        <v>42</v>
      </c>
      <c r="R58" s="52">
        <v>32</v>
      </c>
      <c r="S58" s="104">
        <f t="shared" si="0"/>
        <v>6732</v>
      </c>
    </row>
    <row r="59" spans="1:19" x14ac:dyDescent="0.2">
      <c r="A59" s="101">
        <v>57</v>
      </c>
      <c r="B59" s="102" t="s">
        <v>181</v>
      </c>
      <c r="C59" s="52">
        <v>5</v>
      </c>
      <c r="D59" s="52">
        <v>18</v>
      </c>
      <c r="E59" s="52">
        <v>38</v>
      </c>
      <c r="F59" s="52">
        <v>2</v>
      </c>
      <c r="G59" s="52">
        <v>18</v>
      </c>
      <c r="H59" s="52">
        <v>35</v>
      </c>
      <c r="I59" s="52">
        <v>33</v>
      </c>
      <c r="J59" s="52">
        <v>20</v>
      </c>
      <c r="K59" s="52">
        <v>20</v>
      </c>
      <c r="L59" s="52">
        <v>7</v>
      </c>
      <c r="M59" s="52">
        <v>10</v>
      </c>
      <c r="N59" s="52"/>
      <c r="O59" s="52">
        <v>2</v>
      </c>
      <c r="P59" s="52">
        <v>630</v>
      </c>
      <c r="Q59" s="52">
        <v>2</v>
      </c>
      <c r="R59" s="52">
        <v>3</v>
      </c>
      <c r="S59" s="104">
        <f t="shared" si="0"/>
        <v>843</v>
      </c>
    </row>
    <row r="60" spans="1:19" x14ac:dyDescent="0.2">
      <c r="A60" s="101">
        <v>58</v>
      </c>
      <c r="B60" s="102" t="s">
        <v>182</v>
      </c>
      <c r="C60" s="52">
        <v>4</v>
      </c>
      <c r="D60" s="52">
        <v>16</v>
      </c>
      <c r="E60" s="52">
        <v>20</v>
      </c>
      <c r="F60" s="52">
        <v>1</v>
      </c>
      <c r="G60" s="52">
        <v>2</v>
      </c>
      <c r="H60" s="52">
        <v>12</v>
      </c>
      <c r="I60" s="52">
        <v>16</v>
      </c>
      <c r="J60" s="52">
        <v>10</v>
      </c>
      <c r="K60" s="52">
        <v>9</v>
      </c>
      <c r="L60" s="52">
        <v>7</v>
      </c>
      <c r="M60" s="52">
        <v>6</v>
      </c>
      <c r="N60" s="52">
        <v>2</v>
      </c>
      <c r="O60" s="52">
        <v>4</v>
      </c>
      <c r="P60" s="52">
        <v>341</v>
      </c>
      <c r="Q60" s="52">
        <v>2</v>
      </c>
      <c r="R60" s="52">
        <v>2</v>
      </c>
      <c r="S60" s="104">
        <f t="shared" si="0"/>
        <v>454</v>
      </c>
    </row>
    <row r="61" spans="1:19" x14ac:dyDescent="0.2">
      <c r="A61" s="101">
        <v>59</v>
      </c>
      <c r="B61" s="102" t="s">
        <v>183</v>
      </c>
      <c r="C61" s="52">
        <v>5</v>
      </c>
      <c r="D61" s="52">
        <v>29</v>
      </c>
      <c r="E61" s="52">
        <v>53</v>
      </c>
      <c r="F61" s="52">
        <v>3</v>
      </c>
      <c r="G61" s="52">
        <v>4</v>
      </c>
      <c r="H61" s="52">
        <v>53</v>
      </c>
      <c r="I61" s="52">
        <v>28</v>
      </c>
      <c r="J61" s="52">
        <v>22</v>
      </c>
      <c r="K61" s="52">
        <v>41</v>
      </c>
      <c r="L61" s="52">
        <v>26</v>
      </c>
      <c r="M61" s="52">
        <v>22</v>
      </c>
      <c r="N61" s="52">
        <v>4</v>
      </c>
      <c r="O61" s="52">
        <v>6</v>
      </c>
      <c r="P61" s="52">
        <v>754</v>
      </c>
      <c r="Q61" s="52"/>
      <c r="R61" s="52">
        <v>2</v>
      </c>
      <c r="S61" s="104">
        <f t="shared" si="0"/>
        <v>1052</v>
      </c>
    </row>
    <row r="62" spans="1:19" x14ac:dyDescent="0.2">
      <c r="A62" s="101">
        <v>60</v>
      </c>
      <c r="B62" s="102" t="s">
        <v>155</v>
      </c>
      <c r="C62" s="52">
        <v>10</v>
      </c>
      <c r="D62" s="52">
        <v>37</v>
      </c>
      <c r="E62" s="52">
        <v>57</v>
      </c>
      <c r="F62" s="52">
        <v>5</v>
      </c>
      <c r="G62" s="52">
        <v>20</v>
      </c>
      <c r="H62" s="52">
        <v>110</v>
      </c>
      <c r="I62" s="52">
        <v>85</v>
      </c>
      <c r="J62" s="52">
        <v>18</v>
      </c>
      <c r="K62" s="52">
        <v>50</v>
      </c>
      <c r="L62" s="52">
        <v>35</v>
      </c>
      <c r="M62" s="52">
        <v>61</v>
      </c>
      <c r="N62" s="52">
        <v>3</v>
      </c>
      <c r="O62" s="52">
        <v>24</v>
      </c>
      <c r="P62" s="52">
        <v>923</v>
      </c>
      <c r="Q62" s="52">
        <v>16</v>
      </c>
      <c r="R62" s="52">
        <v>2</v>
      </c>
      <c r="S62" s="104">
        <f t="shared" si="0"/>
        <v>1456</v>
      </c>
    </row>
    <row r="63" spans="1:19" x14ac:dyDescent="0.2">
      <c r="A63" s="101">
        <v>61</v>
      </c>
      <c r="B63" s="102" t="s">
        <v>156</v>
      </c>
      <c r="C63" s="52">
        <v>74</v>
      </c>
      <c r="D63" s="52">
        <v>88</v>
      </c>
      <c r="E63" s="52">
        <v>129</v>
      </c>
      <c r="F63" s="52">
        <v>71</v>
      </c>
      <c r="G63" s="52">
        <v>312</v>
      </c>
      <c r="H63" s="52">
        <v>1083</v>
      </c>
      <c r="I63" s="52">
        <v>449</v>
      </c>
      <c r="J63" s="52">
        <v>128</v>
      </c>
      <c r="K63" s="52">
        <v>957</v>
      </c>
      <c r="L63" s="52">
        <v>285</v>
      </c>
      <c r="M63" s="52">
        <v>527</v>
      </c>
      <c r="N63" s="52">
        <v>34</v>
      </c>
      <c r="O63" s="52">
        <v>96</v>
      </c>
      <c r="P63" s="52">
        <v>5520</v>
      </c>
      <c r="Q63" s="52">
        <v>195</v>
      </c>
      <c r="R63" s="52">
        <v>20</v>
      </c>
      <c r="S63" s="104">
        <f t="shared" si="0"/>
        <v>9968</v>
      </c>
    </row>
    <row r="64" spans="1:19" x14ac:dyDescent="0.2">
      <c r="A64" s="101">
        <v>62</v>
      </c>
      <c r="B64" s="102" t="s">
        <v>157</v>
      </c>
      <c r="C64" s="52">
        <v>12</v>
      </c>
      <c r="D64" s="52">
        <v>24</v>
      </c>
      <c r="E64" s="52">
        <v>44</v>
      </c>
      <c r="F64" s="52">
        <v>8</v>
      </c>
      <c r="G64" s="52">
        <v>33</v>
      </c>
      <c r="H64" s="52">
        <v>139</v>
      </c>
      <c r="I64" s="52">
        <v>114</v>
      </c>
      <c r="J64" s="52">
        <v>43</v>
      </c>
      <c r="K64" s="52">
        <v>107</v>
      </c>
      <c r="L64" s="52">
        <v>36</v>
      </c>
      <c r="M64" s="52">
        <v>41</v>
      </c>
      <c r="N64" s="52">
        <v>7</v>
      </c>
      <c r="O64" s="52">
        <v>16</v>
      </c>
      <c r="P64" s="52">
        <v>925</v>
      </c>
      <c r="Q64" s="52">
        <v>10</v>
      </c>
      <c r="R64" s="52">
        <v>8</v>
      </c>
      <c r="S64" s="104">
        <f t="shared" si="0"/>
        <v>1567</v>
      </c>
    </row>
    <row r="65" spans="1:22" x14ac:dyDescent="0.2">
      <c r="A65" s="101">
        <v>63</v>
      </c>
      <c r="B65" s="102" t="s">
        <v>158</v>
      </c>
      <c r="C65" s="52">
        <v>1</v>
      </c>
      <c r="D65" s="52">
        <v>3</v>
      </c>
      <c r="E65" s="52">
        <v>4</v>
      </c>
      <c r="F65" s="52">
        <v>2</v>
      </c>
      <c r="G65" s="52">
        <v>2</v>
      </c>
      <c r="H65" s="52">
        <v>15</v>
      </c>
      <c r="I65" s="52">
        <v>3</v>
      </c>
      <c r="J65" s="52">
        <v>3</v>
      </c>
      <c r="K65" s="52">
        <v>12</v>
      </c>
      <c r="L65" s="52"/>
      <c r="M65" s="52">
        <v>8</v>
      </c>
      <c r="N65" s="52"/>
      <c r="O65" s="52">
        <v>1</v>
      </c>
      <c r="P65" s="52">
        <v>138</v>
      </c>
      <c r="Q65" s="52"/>
      <c r="R65" s="52"/>
      <c r="S65" s="104">
        <f t="shared" si="0"/>
        <v>192</v>
      </c>
    </row>
    <row r="66" spans="1:22" x14ac:dyDescent="0.2">
      <c r="A66" s="101">
        <v>64</v>
      </c>
      <c r="B66" s="102" t="s">
        <v>159</v>
      </c>
      <c r="C66" s="52"/>
      <c r="D66" s="52">
        <v>4</v>
      </c>
      <c r="E66" s="52">
        <v>4</v>
      </c>
      <c r="F66" s="52">
        <v>2</v>
      </c>
      <c r="G66" s="52">
        <v>3</v>
      </c>
      <c r="H66" s="52">
        <v>6</v>
      </c>
      <c r="I66" s="52">
        <v>8</v>
      </c>
      <c r="J66" s="52">
        <v>3</v>
      </c>
      <c r="K66" s="52">
        <v>11</v>
      </c>
      <c r="L66" s="52">
        <v>6</v>
      </c>
      <c r="M66" s="52">
        <v>6</v>
      </c>
      <c r="N66" s="52"/>
      <c r="O66" s="52">
        <v>9</v>
      </c>
      <c r="P66" s="52">
        <v>246</v>
      </c>
      <c r="Q66" s="52">
        <v>2</v>
      </c>
      <c r="R66" s="52"/>
      <c r="S66" s="104">
        <f t="shared" si="0"/>
        <v>310</v>
      </c>
    </row>
    <row r="67" spans="1:22" x14ac:dyDescent="0.2">
      <c r="A67" s="101">
        <v>65</v>
      </c>
      <c r="B67" s="102" t="s">
        <v>160</v>
      </c>
      <c r="C67" s="52">
        <v>5</v>
      </c>
      <c r="D67" s="52">
        <v>7</v>
      </c>
      <c r="E67" s="52">
        <v>81</v>
      </c>
      <c r="F67" s="52">
        <v>8</v>
      </c>
      <c r="G67" s="52">
        <v>21</v>
      </c>
      <c r="H67" s="52">
        <v>47</v>
      </c>
      <c r="I67" s="52">
        <v>31</v>
      </c>
      <c r="J67" s="52">
        <v>14</v>
      </c>
      <c r="K67" s="52">
        <v>39</v>
      </c>
      <c r="L67" s="52">
        <v>26</v>
      </c>
      <c r="M67" s="52">
        <v>41</v>
      </c>
      <c r="N67" s="52">
        <v>5</v>
      </c>
      <c r="O67" s="52">
        <v>3</v>
      </c>
      <c r="P67" s="52">
        <v>534</v>
      </c>
      <c r="Q67" s="52">
        <v>11</v>
      </c>
      <c r="R67" s="52">
        <v>1</v>
      </c>
      <c r="S67" s="104">
        <f t="shared" si="0"/>
        <v>874</v>
      </c>
    </row>
    <row r="68" spans="1:22" x14ac:dyDescent="0.2">
      <c r="A68" s="101">
        <v>66</v>
      </c>
      <c r="B68" s="102" t="s">
        <v>161</v>
      </c>
      <c r="C68" s="52">
        <v>139</v>
      </c>
      <c r="D68" s="52">
        <v>310</v>
      </c>
      <c r="E68" s="52">
        <v>706</v>
      </c>
      <c r="F68" s="52">
        <v>86</v>
      </c>
      <c r="G68" s="52">
        <v>195</v>
      </c>
      <c r="H68" s="52">
        <v>657</v>
      </c>
      <c r="I68" s="52">
        <v>531</v>
      </c>
      <c r="J68" s="52">
        <v>272</v>
      </c>
      <c r="K68" s="52">
        <v>772</v>
      </c>
      <c r="L68" s="52">
        <v>430</v>
      </c>
      <c r="M68" s="52">
        <v>513</v>
      </c>
      <c r="N68" s="52">
        <v>77</v>
      </c>
      <c r="O68" s="52">
        <v>79</v>
      </c>
      <c r="P68" s="52">
        <v>7462</v>
      </c>
      <c r="Q68" s="52">
        <v>112</v>
      </c>
      <c r="R68" s="52">
        <v>68</v>
      </c>
      <c r="S68" s="104">
        <f t="shared" si="0"/>
        <v>12409</v>
      </c>
    </row>
    <row r="69" spans="1:22" x14ac:dyDescent="0.2">
      <c r="A69" s="101">
        <v>67</v>
      </c>
      <c r="B69" s="102" t="s">
        <v>162</v>
      </c>
      <c r="C69" s="52">
        <v>8</v>
      </c>
      <c r="D69" s="52">
        <v>3</v>
      </c>
      <c r="E69" s="52">
        <v>17</v>
      </c>
      <c r="F69" s="52"/>
      <c r="G69" s="52">
        <v>11</v>
      </c>
      <c r="H69" s="52">
        <v>44</v>
      </c>
      <c r="I69" s="52">
        <v>23</v>
      </c>
      <c r="J69" s="52">
        <v>11</v>
      </c>
      <c r="K69" s="52">
        <v>35</v>
      </c>
      <c r="L69" s="52">
        <v>10</v>
      </c>
      <c r="M69" s="52">
        <v>8</v>
      </c>
      <c r="N69" s="52">
        <v>3</v>
      </c>
      <c r="O69" s="52">
        <v>15</v>
      </c>
      <c r="P69" s="52">
        <v>330</v>
      </c>
      <c r="Q69" s="52">
        <v>6</v>
      </c>
      <c r="R69" s="52">
        <v>3</v>
      </c>
      <c r="S69" s="104">
        <f t="shared" si="0"/>
        <v>527</v>
      </c>
    </row>
    <row r="70" spans="1:22" x14ac:dyDescent="0.2">
      <c r="A70" s="101">
        <v>68</v>
      </c>
      <c r="B70" s="102" t="s">
        <v>163</v>
      </c>
      <c r="C70" s="52">
        <v>10</v>
      </c>
      <c r="D70" s="52">
        <v>5</v>
      </c>
      <c r="E70" s="52">
        <v>10</v>
      </c>
      <c r="F70" s="52"/>
      <c r="G70" s="52">
        <v>1</v>
      </c>
      <c r="H70" s="52">
        <v>23</v>
      </c>
      <c r="I70" s="52">
        <v>6</v>
      </c>
      <c r="J70" s="52">
        <v>3</v>
      </c>
      <c r="K70" s="52">
        <v>15</v>
      </c>
      <c r="L70" s="52">
        <v>4</v>
      </c>
      <c r="M70" s="52">
        <v>7</v>
      </c>
      <c r="N70" s="52"/>
      <c r="O70" s="52">
        <v>5</v>
      </c>
      <c r="P70" s="52">
        <v>173</v>
      </c>
      <c r="Q70" s="52"/>
      <c r="R70" s="52">
        <v>1</v>
      </c>
      <c r="S70" s="104">
        <f t="shared" si="0"/>
        <v>263</v>
      </c>
    </row>
    <row r="71" spans="1:22" x14ac:dyDescent="0.2">
      <c r="A71" s="101">
        <v>69</v>
      </c>
      <c r="B71" s="102" t="s">
        <v>164</v>
      </c>
      <c r="C71" s="52">
        <v>1</v>
      </c>
      <c r="D71" s="52">
        <v>7</v>
      </c>
      <c r="E71" s="52">
        <v>4</v>
      </c>
      <c r="F71" s="52">
        <v>1</v>
      </c>
      <c r="G71" s="52">
        <v>7</v>
      </c>
      <c r="H71" s="52">
        <v>10</v>
      </c>
      <c r="I71" s="52">
        <v>2</v>
      </c>
      <c r="J71" s="52">
        <v>1</v>
      </c>
      <c r="K71" s="52">
        <v>13</v>
      </c>
      <c r="L71" s="52">
        <v>1</v>
      </c>
      <c r="M71" s="52">
        <v>4</v>
      </c>
      <c r="N71" s="52"/>
      <c r="O71" s="52">
        <v>3</v>
      </c>
      <c r="P71" s="52">
        <v>185</v>
      </c>
      <c r="Q71" s="52">
        <v>1</v>
      </c>
      <c r="R71" s="52">
        <v>3</v>
      </c>
      <c r="S71" s="104">
        <f t="shared" si="0"/>
        <v>243</v>
      </c>
    </row>
    <row r="72" spans="1:22" x14ac:dyDescent="0.2">
      <c r="A72" s="103"/>
      <c r="B72" s="103" t="s">
        <v>87</v>
      </c>
      <c r="C72" s="104">
        <f t="shared" ref="C72:S72" si="1">SUM(C3:C71)</f>
        <v>2709</v>
      </c>
      <c r="D72" s="104">
        <f t="shared" si="1"/>
        <v>21439</v>
      </c>
      <c r="E72" s="104">
        <f t="shared" si="1"/>
        <v>27755</v>
      </c>
      <c r="F72" s="104">
        <f t="shared" si="1"/>
        <v>6140</v>
      </c>
      <c r="G72" s="104">
        <f t="shared" si="1"/>
        <v>13725</v>
      </c>
      <c r="H72" s="104">
        <f t="shared" si="1"/>
        <v>53357</v>
      </c>
      <c r="I72" s="104">
        <f t="shared" si="1"/>
        <v>32987</v>
      </c>
      <c r="J72" s="104">
        <f t="shared" si="1"/>
        <v>17020</v>
      </c>
      <c r="K72" s="104">
        <f t="shared" si="1"/>
        <v>59368</v>
      </c>
      <c r="L72" s="104">
        <f t="shared" si="1"/>
        <v>27291</v>
      </c>
      <c r="M72" s="104">
        <f t="shared" si="1"/>
        <v>34624</v>
      </c>
      <c r="N72" s="104">
        <f t="shared" si="1"/>
        <v>2393</v>
      </c>
      <c r="O72" s="104">
        <f t="shared" si="1"/>
        <v>7278</v>
      </c>
      <c r="P72" s="104">
        <f t="shared" si="1"/>
        <v>464949</v>
      </c>
      <c r="Q72" s="104">
        <f t="shared" si="1"/>
        <v>6894</v>
      </c>
      <c r="R72" s="104">
        <f t="shared" si="1"/>
        <v>4483</v>
      </c>
      <c r="S72" s="104">
        <f t="shared" si="1"/>
        <v>782412</v>
      </c>
    </row>
    <row r="74" spans="1:22" ht="13.5" thickBot="1" x14ac:dyDescent="0.25">
      <c r="A74" s="96">
        <v>0</v>
      </c>
      <c r="B74" s="97" t="s">
        <v>277</v>
      </c>
      <c r="C74" s="100">
        <v>4</v>
      </c>
      <c r="D74" s="100"/>
      <c r="E74" s="100"/>
      <c r="F74" s="100"/>
      <c r="G74" s="100"/>
      <c r="H74" s="100"/>
      <c r="I74" s="100"/>
      <c r="J74" s="100">
        <v>2</v>
      </c>
      <c r="K74" s="100">
        <v>1</v>
      </c>
      <c r="L74" s="100"/>
      <c r="M74" s="100">
        <v>2</v>
      </c>
      <c r="N74" s="100">
        <v>1</v>
      </c>
      <c r="O74" s="100"/>
      <c r="P74" s="100">
        <v>2</v>
      </c>
      <c r="Q74" s="100"/>
      <c r="R74" s="100"/>
      <c r="S74" s="99">
        <f>SUM(C74:R74)</f>
        <v>12</v>
      </c>
    </row>
    <row r="75" spans="1:22" ht="13.5" thickBot="1" x14ac:dyDescent="0.25">
      <c r="U75" s="415" t="s">
        <v>63</v>
      </c>
      <c r="V75" s="416"/>
    </row>
    <row r="78" spans="1:22" x14ac:dyDescent="0.2">
      <c r="C78" s="106"/>
      <c r="D78" s="106"/>
      <c r="E78" s="106"/>
      <c r="F78" s="106"/>
      <c r="G78" s="106"/>
      <c r="H78" s="106"/>
      <c r="I78" s="106"/>
      <c r="J78" s="106"/>
      <c r="K78" s="106"/>
      <c r="L78" s="106"/>
      <c r="M78" s="106"/>
      <c r="N78" s="106"/>
      <c r="O78" s="106"/>
      <c r="P78" s="106"/>
      <c r="Q78" s="106"/>
      <c r="R78" s="106"/>
      <c r="S78" s="106"/>
    </row>
  </sheetData>
  <mergeCells count="3">
    <mergeCell ref="B1:S1"/>
    <mergeCell ref="U3:V3"/>
    <mergeCell ref="U75:V75"/>
  </mergeCells>
  <phoneticPr fontId="2" type="noConversion"/>
  <hyperlinks>
    <hyperlink ref="U3" location="Indice!A1" display="Volver al Indice"/>
    <hyperlink ref="U75" location="Indice!A1" display="Volver al Indice"/>
    <hyperlink ref="U3:V3" location="Indice!B24" display="Volver al Indice"/>
    <hyperlink ref="U75:V75" location="Indice!B24" display="Volver al Indice"/>
  </hyperlinks>
  <pageMargins left="0.74803149606299213" right="0.74803149606299213" top="0.98425196850393704" bottom="0.98425196850393704" header="0" footer="0"/>
  <pageSetup scale="35"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pageSetUpPr fitToPage="1"/>
  </sheetPr>
  <dimension ref="A2:R130"/>
  <sheetViews>
    <sheetView showGridLines="0" zoomScaleNormal="100" workbookViewId="0"/>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6.5703125" style="75" customWidth="1"/>
    <col min="11" max="11" width="13.28515625" style="75" bestFit="1" customWidth="1"/>
    <col min="12" max="12" width="12.140625" style="75" bestFit="1" customWidth="1"/>
    <col min="13" max="13" width="10.140625" style="140" customWidth="1"/>
    <col min="14" max="14" width="13.140625" style="140" bestFit="1" customWidth="1"/>
    <col min="15" max="16384" width="11.42578125" style="75"/>
  </cols>
  <sheetData>
    <row r="2" spans="1:18" ht="15" x14ac:dyDescent="0.2">
      <c r="A2" s="393" t="s">
        <v>429</v>
      </c>
      <c r="B2" s="393"/>
      <c r="C2" s="393"/>
      <c r="D2" s="393"/>
      <c r="E2" s="393"/>
      <c r="F2" s="393"/>
      <c r="G2" s="393"/>
      <c r="H2" s="393"/>
      <c r="I2" s="393"/>
      <c r="J2" s="393"/>
      <c r="K2" s="393"/>
      <c r="L2" s="393"/>
      <c r="M2" s="139"/>
    </row>
    <row r="3" spans="1:18" ht="15" x14ac:dyDescent="0.2">
      <c r="A3" s="295"/>
      <c r="B3" s="295"/>
      <c r="C3" s="295"/>
      <c r="D3" s="295"/>
      <c r="E3" s="295"/>
      <c r="F3" s="295"/>
      <c r="G3" s="295"/>
      <c r="H3" s="295"/>
      <c r="I3" s="86"/>
      <c r="J3" s="86"/>
      <c r="K3" s="86"/>
      <c r="L3" s="86"/>
      <c r="M3" s="139"/>
    </row>
    <row r="4" spans="1:18" ht="35.25" customHeight="1" x14ac:dyDescent="0.2">
      <c r="A4" s="394" t="s">
        <v>233</v>
      </c>
      <c r="B4" s="402" t="s">
        <v>0</v>
      </c>
      <c r="C4" s="405" t="s">
        <v>378</v>
      </c>
      <c r="D4" s="405"/>
      <c r="E4" s="405" t="s">
        <v>379</v>
      </c>
      <c r="F4" s="405"/>
      <c r="G4" s="405" t="s">
        <v>380</v>
      </c>
      <c r="H4" s="405"/>
      <c r="I4" s="405" t="s">
        <v>381</v>
      </c>
      <c r="J4" s="405"/>
      <c r="K4" s="400" t="s">
        <v>477</v>
      </c>
      <c r="L4" s="401"/>
      <c r="M4" s="88"/>
    </row>
    <row r="5" spans="1:18" ht="15" customHeight="1" x14ac:dyDescent="0.2">
      <c r="A5" s="395"/>
      <c r="B5" s="403"/>
      <c r="C5" s="276" t="s">
        <v>54</v>
      </c>
      <c r="D5" s="277" t="s">
        <v>55</v>
      </c>
      <c r="E5" s="276" t="s">
        <v>54</v>
      </c>
      <c r="F5" s="277" t="s">
        <v>55</v>
      </c>
      <c r="G5" s="276" t="s">
        <v>54</v>
      </c>
      <c r="H5" s="277" t="s">
        <v>55</v>
      </c>
      <c r="I5" s="276" t="s">
        <v>54</v>
      </c>
      <c r="J5" s="277" t="s">
        <v>55</v>
      </c>
      <c r="K5" s="406" t="s">
        <v>54</v>
      </c>
      <c r="L5" s="408" t="s">
        <v>55</v>
      </c>
      <c r="M5" s="88"/>
      <c r="Q5" s="80"/>
    </row>
    <row r="6" spans="1:18" ht="15" customHeight="1" x14ac:dyDescent="0.2">
      <c r="A6" s="396"/>
      <c r="B6" s="404"/>
      <c r="C6" s="279">
        <v>43915</v>
      </c>
      <c r="D6" s="280">
        <v>43921</v>
      </c>
      <c r="E6" s="279">
        <v>44008</v>
      </c>
      <c r="F6" s="280">
        <v>44012</v>
      </c>
      <c r="G6" s="279">
        <v>44099</v>
      </c>
      <c r="H6" s="280">
        <v>44104</v>
      </c>
      <c r="I6" s="279">
        <v>44191</v>
      </c>
      <c r="J6" s="280">
        <v>44196</v>
      </c>
      <c r="K6" s="407"/>
      <c r="L6" s="409"/>
      <c r="M6" s="88"/>
    </row>
    <row r="7" spans="1:18" x14ac:dyDescent="0.2">
      <c r="A7" s="281">
        <v>1</v>
      </c>
      <c r="B7" s="282" t="s">
        <v>1</v>
      </c>
      <c r="C7" s="283">
        <v>61634</v>
      </c>
      <c r="D7" s="284">
        <v>5026</v>
      </c>
      <c r="E7" s="283">
        <v>62380</v>
      </c>
      <c r="F7" s="284">
        <v>5063</v>
      </c>
      <c r="G7" s="283">
        <v>63552</v>
      </c>
      <c r="H7" s="284">
        <v>5165</v>
      </c>
      <c r="I7" s="283">
        <v>64864</v>
      </c>
      <c r="J7" s="284">
        <v>5266</v>
      </c>
      <c r="K7" s="283">
        <f>I7-'[1]Año 2019'!$I7</f>
        <v>4527</v>
      </c>
      <c r="L7" s="285">
        <f>$J7-'[1]Año 2019'!$J7</f>
        <v>385</v>
      </c>
      <c r="M7" s="141"/>
      <c r="N7" s="142"/>
      <c r="O7" s="20"/>
      <c r="P7" s="20"/>
    </row>
    <row r="8" spans="1:18" x14ac:dyDescent="0.2">
      <c r="A8" s="281">
        <v>2</v>
      </c>
      <c r="B8" s="282" t="s">
        <v>2</v>
      </c>
      <c r="C8" s="283">
        <v>95506</v>
      </c>
      <c r="D8" s="284">
        <v>5265</v>
      </c>
      <c r="E8" s="283">
        <v>96218</v>
      </c>
      <c r="F8" s="284">
        <v>5292</v>
      </c>
      <c r="G8" s="283">
        <v>97148</v>
      </c>
      <c r="H8" s="284">
        <v>5359</v>
      </c>
      <c r="I8" s="283">
        <v>98193</v>
      </c>
      <c r="J8" s="284">
        <v>5415</v>
      </c>
      <c r="K8" s="283">
        <f>I8-'[1]Año 2019'!$I8</f>
        <v>4217</v>
      </c>
      <c r="L8" s="285">
        <f>$J8-'[1]Año 2019'!$J8</f>
        <v>215</v>
      </c>
      <c r="M8" s="141"/>
      <c r="N8" s="142"/>
      <c r="O8" s="20"/>
      <c r="P8" s="20"/>
    </row>
    <row r="9" spans="1:18" x14ac:dyDescent="0.2">
      <c r="A9" s="281">
        <v>3</v>
      </c>
      <c r="B9" s="282" t="s">
        <v>3</v>
      </c>
      <c r="C9" s="283">
        <v>5826720</v>
      </c>
      <c r="D9" s="284">
        <v>20573</v>
      </c>
      <c r="E9" s="283">
        <v>5840040</v>
      </c>
      <c r="F9" s="284">
        <v>20731</v>
      </c>
      <c r="G9" s="283">
        <v>5883930</v>
      </c>
      <c r="H9" s="284">
        <v>21043</v>
      </c>
      <c r="I9" s="283">
        <v>5969832</v>
      </c>
      <c r="J9" s="284">
        <v>21562</v>
      </c>
      <c r="K9" s="283">
        <f>I9-'[1]Año 2019'!$I9</f>
        <v>326664</v>
      </c>
      <c r="L9" s="285">
        <f>$J9-'[1]Año 2019'!$J9</f>
        <v>1471</v>
      </c>
      <c r="M9" s="141"/>
      <c r="N9" s="142"/>
      <c r="O9" s="20"/>
      <c r="P9" s="20"/>
    </row>
    <row r="10" spans="1:18" x14ac:dyDescent="0.2">
      <c r="A10" s="281">
        <v>4</v>
      </c>
      <c r="B10" s="282" t="s">
        <v>4</v>
      </c>
      <c r="C10" s="283">
        <v>238342</v>
      </c>
      <c r="D10" s="284">
        <v>16234</v>
      </c>
      <c r="E10" s="283">
        <v>242676</v>
      </c>
      <c r="F10" s="284">
        <v>16506</v>
      </c>
      <c r="G10" s="283">
        <v>248285</v>
      </c>
      <c r="H10" s="284">
        <v>16969</v>
      </c>
      <c r="I10" s="283">
        <v>254062</v>
      </c>
      <c r="J10" s="284">
        <v>17499</v>
      </c>
      <c r="K10" s="283">
        <f>I10-'[1]Año 2019'!$I10</f>
        <v>21412</v>
      </c>
      <c r="L10" s="285">
        <f>$J10-'[1]Año 2019'!$J10</f>
        <v>1863</v>
      </c>
      <c r="M10" s="141"/>
      <c r="N10" s="142"/>
      <c r="R10" s="172"/>
    </row>
    <row r="11" spans="1:18" x14ac:dyDescent="0.2">
      <c r="A11" s="281">
        <v>5</v>
      </c>
      <c r="B11" s="282" t="s">
        <v>5</v>
      </c>
      <c r="C11" s="283">
        <v>1242199</v>
      </c>
      <c r="D11" s="284">
        <v>16575</v>
      </c>
      <c r="E11" s="283">
        <v>1257120</v>
      </c>
      <c r="F11" s="284">
        <v>16812</v>
      </c>
      <c r="G11" s="283">
        <v>1275574</v>
      </c>
      <c r="H11" s="284">
        <v>17124</v>
      </c>
      <c r="I11" s="283">
        <v>1294315</v>
      </c>
      <c r="J11" s="284">
        <v>17461</v>
      </c>
      <c r="K11" s="283">
        <f>I11-'[1]Año 2019'!$I11</f>
        <v>75589</v>
      </c>
      <c r="L11" s="285">
        <f>$J11-'[1]Año 2019'!$J11</f>
        <v>1372</v>
      </c>
      <c r="M11" s="141"/>
      <c r="N11" s="142"/>
      <c r="R11" s="172"/>
    </row>
    <row r="12" spans="1:18" x14ac:dyDescent="0.2">
      <c r="A12" s="281">
        <v>6</v>
      </c>
      <c r="B12" s="282" t="s">
        <v>6</v>
      </c>
      <c r="C12" s="283">
        <v>15243</v>
      </c>
      <c r="D12" s="284">
        <v>8328</v>
      </c>
      <c r="E12" s="283">
        <v>15527</v>
      </c>
      <c r="F12" s="284">
        <v>8407</v>
      </c>
      <c r="G12" s="283">
        <v>15927</v>
      </c>
      <c r="H12" s="284">
        <v>8519</v>
      </c>
      <c r="I12" s="283">
        <v>16332</v>
      </c>
      <c r="J12" s="284">
        <v>8637</v>
      </c>
      <c r="K12" s="283">
        <f>I12-'[1]Año 2019'!$I12</f>
        <v>1396</v>
      </c>
      <c r="L12" s="285">
        <f>$J12-'[1]Año 2019'!$J12</f>
        <v>439</v>
      </c>
      <c r="M12" s="141"/>
      <c r="N12" s="142"/>
      <c r="R12" s="172"/>
    </row>
    <row r="13" spans="1:18" x14ac:dyDescent="0.2">
      <c r="A13" s="281">
        <v>7</v>
      </c>
      <c r="B13" s="282" t="s">
        <v>7</v>
      </c>
      <c r="C13" s="283">
        <v>1662012</v>
      </c>
      <c r="D13" s="284">
        <v>143418</v>
      </c>
      <c r="E13" s="283">
        <v>1672319</v>
      </c>
      <c r="F13" s="284">
        <v>144353</v>
      </c>
      <c r="G13" s="283">
        <v>1692159</v>
      </c>
      <c r="H13" s="284">
        <v>146326</v>
      </c>
      <c r="I13" s="283">
        <v>1716433</v>
      </c>
      <c r="J13" s="284">
        <v>148868</v>
      </c>
      <c r="K13" s="283">
        <f>I13-'[1]Año 2019'!$I13</f>
        <v>88043</v>
      </c>
      <c r="L13" s="285">
        <f>$J13-'[1]Año 2019'!$J13</f>
        <v>8910</v>
      </c>
      <c r="M13" s="141"/>
      <c r="N13" s="142"/>
      <c r="R13" s="172"/>
    </row>
    <row r="14" spans="1:18" x14ac:dyDescent="0.2">
      <c r="A14" s="281">
        <v>8</v>
      </c>
      <c r="B14" s="282" t="s">
        <v>8</v>
      </c>
      <c r="C14" s="283">
        <v>172873</v>
      </c>
      <c r="D14" s="284">
        <v>36047</v>
      </c>
      <c r="E14" s="283">
        <v>174629</v>
      </c>
      <c r="F14" s="284">
        <v>36391</v>
      </c>
      <c r="G14" s="283">
        <v>177527</v>
      </c>
      <c r="H14" s="284">
        <v>36856</v>
      </c>
      <c r="I14" s="283">
        <v>181806</v>
      </c>
      <c r="J14" s="284">
        <v>37777</v>
      </c>
      <c r="K14" s="283">
        <f>I14-'[1]Año 2019'!$I14</f>
        <v>13029</v>
      </c>
      <c r="L14" s="285">
        <f>$J14-'[1]Año 2019'!$J14</f>
        <v>2539</v>
      </c>
      <c r="M14" s="141"/>
      <c r="N14" s="142"/>
      <c r="R14" s="172"/>
    </row>
    <row r="15" spans="1:18" x14ac:dyDescent="0.2">
      <c r="A15" s="281">
        <v>9</v>
      </c>
      <c r="B15" s="282" t="s">
        <v>9</v>
      </c>
      <c r="C15" s="283">
        <v>11832</v>
      </c>
      <c r="D15" s="284">
        <v>471</v>
      </c>
      <c r="E15" s="283">
        <v>11921</v>
      </c>
      <c r="F15" s="284">
        <v>472</v>
      </c>
      <c r="G15" s="283">
        <v>12065</v>
      </c>
      <c r="H15" s="284">
        <v>476</v>
      </c>
      <c r="I15" s="283">
        <v>12236</v>
      </c>
      <c r="J15" s="284">
        <v>486</v>
      </c>
      <c r="K15" s="283">
        <f>I15-'[1]Año 2019'!$I15</f>
        <v>620</v>
      </c>
      <c r="L15" s="285">
        <f>$J15-'[1]Año 2019'!$J15</f>
        <v>23</v>
      </c>
      <c r="M15" s="141"/>
      <c r="N15" s="142"/>
      <c r="R15" s="172"/>
    </row>
    <row r="16" spans="1:18" x14ac:dyDescent="0.2">
      <c r="A16" s="281">
        <v>10</v>
      </c>
      <c r="B16" s="282" t="s">
        <v>10</v>
      </c>
      <c r="C16" s="283">
        <v>9871</v>
      </c>
      <c r="D16" s="284">
        <v>2005</v>
      </c>
      <c r="E16" s="283">
        <v>9888</v>
      </c>
      <c r="F16" s="284">
        <v>2007</v>
      </c>
      <c r="G16" s="283">
        <v>9986</v>
      </c>
      <c r="H16" s="284">
        <v>2022</v>
      </c>
      <c r="I16" s="283">
        <v>10169</v>
      </c>
      <c r="J16" s="284">
        <v>2064</v>
      </c>
      <c r="K16" s="283">
        <f>I16-'[1]Año 2019'!$I16</f>
        <v>453</v>
      </c>
      <c r="L16" s="285">
        <f>$J16-'[1]Año 2019'!$J16</f>
        <v>84</v>
      </c>
      <c r="M16" s="141"/>
      <c r="N16" s="142"/>
      <c r="R16" s="172"/>
    </row>
    <row r="17" spans="1:18" x14ac:dyDescent="0.2">
      <c r="A17" s="281">
        <v>11</v>
      </c>
      <c r="B17" s="282" t="s">
        <v>11</v>
      </c>
      <c r="C17" s="283">
        <v>872364</v>
      </c>
      <c r="D17" s="284">
        <v>29306</v>
      </c>
      <c r="E17" s="283">
        <v>873757</v>
      </c>
      <c r="F17" s="284">
        <v>29350</v>
      </c>
      <c r="G17" s="283">
        <v>879096</v>
      </c>
      <c r="H17" s="284">
        <v>29622</v>
      </c>
      <c r="I17" s="283">
        <v>890501</v>
      </c>
      <c r="J17" s="284">
        <v>30185</v>
      </c>
      <c r="K17" s="283">
        <f>I17-'[1]Año 2019'!$I17</f>
        <v>36147</v>
      </c>
      <c r="L17" s="285">
        <f>$J17-'[1]Año 2019'!$J17</f>
        <v>1620</v>
      </c>
      <c r="M17" s="141"/>
      <c r="N17" s="142"/>
      <c r="R17" s="172"/>
    </row>
    <row r="18" spans="1:18" ht="15" x14ac:dyDescent="0.2">
      <c r="A18" s="281">
        <v>12</v>
      </c>
      <c r="B18" s="282" t="s">
        <v>12</v>
      </c>
      <c r="C18" s="283">
        <v>39084</v>
      </c>
      <c r="D18" s="284">
        <v>2974</v>
      </c>
      <c r="E18" s="283">
        <v>39158</v>
      </c>
      <c r="F18" s="284">
        <v>2978</v>
      </c>
      <c r="G18" s="283">
        <v>39388</v>
      </c>
      <c r="H18" s="284">
        <v>3024</v>
      </c>
      <c r="I18" s="283">
        <v>39986</v>
      </c>
      <c r="J18" s="284">
        <v>3113</v>
      </c>
      <c r="K18" s="283">
        <f>I18-'[1]Año 2019'!$I18</f>
        <v>1929</v>
      </c>
      <c r="L18" s="285">
        <f>$J18-'[1]Año 2019'!$J18</f>
        <v>252</v>
      </c>
      <c r="M18" s="141"/>
      <c r="N18" s="142"/>
      <c r="O18" s="256"/>
    </row>
    <row r="19" spans="1:18" x14ac:dyDescent="0.2">
      <c r="A19" s="281">
        <v>13</v>
      </c>
      <c r="B19" s="282" t="s">
        <v>13</v>
      </c>
      <c r="C19" s="283">
        <v>5627</v>
      </c>
      <c r="D19" s="284">
        <v>818</v>
      </c>
      <c r="E19" s="283">
        <v>5689</v>
      </c>
      <c r="F19" s="284">
        <v>824</v>
      </c>
      <c r="G19" s="283">
        <v>5764</v>
      </c>
      <c r="H19" s="284">
        <v>843</v>
      </c>
      <c r="I19" s="283">
        <v>5843</v>
      </c>
      <c r="J19" s="284">
        <v>868</v>
      </c>
      <c r="K19" s="283">
        <f>I19-'[1]Año 2019'!$I19</f>
        <v>304</v>
      </c>
      <c r="L19" s="285">
        <f>$J19-'[1]Año 2019'!$J19</f>
        <v>67</v>
      </c>
      <c r="M19" s="141"/>
      <c r="N19" s="142"/>
    </row>
    <row r="20" spans="1:18" x14ac:dyDescent="0.2">
      <c r="A20" s="281">
        <v>14</v>
      </c>
      <c r="B20" s="282" t="s">
        <v>14</v>
      </c>
      <c r="C20" s="283">
        <v>15593</v>
      </c>
      <c r="D20" s="284">
        <v>1811</v>
      </c>
      <c r="E20" s="283">
        <v>15755</v>
      </c>
      <c r="F20" s="284">
        <v>1832</v>
      </c>
      <c r="G20" s="283">
        <v>15985</v>
      </c>
      <c r="H20" s="284">
        <v>1861</v>
      </c>
      <c r="I20" s="283">
        <v>16229</v>
      </c>
      <c r="J20" s="284">
        <v>1892</v>
      </c>
      <c r="K20" s="283">
        <f>I20-'[1]Año 2019'!$I20</f>
        <v>853</v>
      </c>
      <c r="L20" s="285">
        <f>$J20-'[1]Año 2019'!$J20</f>
        <v>114</v>
      </c>
      <c r="M20" s="141"/>
      <c r="N20" s="142"/>
      <c r="R20" s="172"/>
    </row>
    <row r="21" spans="1:18" x14ac:dyDescent="0.2">
      <c r="A21" s="281">
        <v>15</v>
      </c>
      <c r="B21" s="282" t="s">
        <v>15</v>
      </c>
      <c r="C21" s="283">
        <v>39454</v>
      </c>
      <c r="D21" s="284">
        <v>3930</v>
      </c>
      <c r="E21" s="283">
        <v>39852</v>
      </c>
      <c r="F21" s="284">
        <v>3975</v>
      </c>
      <c r="G21" s="283">
        <v>40510</v>
      </c>
      <c r="H21" s="284">
        <v>4050</v>
      </c>
      <c r="I21" s="283">
        <v>41151</v>
      </c>
      <c r="J21" s="284">
        <v>4111</v>
      </c>
      <c r="K21" s="283">
        <f>I21-'[1]Año 2019'!$I21</f>
        <v>2369</v>
      </c>
      <c r="L21" s="285">
        <f>$J21-'[1]Año 2019'!$J21</f>
        <v>282</v>
      </c>
      <c r="M21" s="141"/>
      <c r="N21" s="142"/>
      <c r="R21" s="172"/>
    </row>
    <row r="22" spans="1:18" x14ac:dyDescent="0.2">
      <c r="A22" s="281">
        <v>16</v>
      </c>
      <c r="B22" s="282" t="s">
        <v>16</v>
      </c>
      <c r="C22" s="283">
        <v>22066</v>
      </c>
      <c r="D22" s="284">
        <v>3968</v>
      </c>
      <c r="E22" s="283">
        <v>22279</v>
      </c>
      <c r="F22" s="284">
        <v>4017</v>
      </c>
      <c r="G22" s="283">
        <v>22547</v>
      </c>
      <c r="H22" s="284">
        <v>4096</v>
      </c>
      <c r="I22" s="283">
        <v>22874</v>
      </c>
      <c r="J22" s="284">
        <v>4164</v>
      </c>
      <c r="K22" s="283">
        <f>I22-'[1]Año 2019'!$I22</f>
        <v>1161</v>
      </c>
      <c r="L22" s="285">
        <f>$J22-'[1]Año 2019'!$J22</f>
        <v>262</v>
      </c>
      <c r="M22" s="141"/>
      <c r="N22" s="142"/>
    </row>
    <row r="23" spans="1:18" x14ac:dyDescent="0.2">
      <c r="A23" s="281">
        <v>17</v>
      </c>
      <c r="B23" s="282" t="s">
        <v>17</v>
      </c>
      <c r="C23" s="283">
        <v>28044</v>
      </c>
      <c r="D23" s="284">
        <v>4748</v>
      </c>
      <c r="E23" s="283">
        <v>28507</v>
      </c>
      <c r="F23" s="284">
        <v>4809</v>
      </c>
      <c r="G23" s="283">
        <v>29106</v>
      </c>
      <c r="H23" s="284">
        <v>4885</v>
      </c>
      <c r="I23" s="283">
        <v>29733</v>
      </c>
      <c r="J23" s="284">
        <v>5024</v>
      </c>
      <c r="K23" s="283">
        <f>I23-'[1]Año 2019'!$I23</f>
        <v>2365</v>
      </c>
      <c r="L23" s="285">
        <f>$J23-'[1]Año 2019'!$J23</f>
        <v>408</v>
      </c>
      <c r="M23" s="141"/>
      <c r="N23" s="142"/>
      <c r="R23" s="172"/>
    </row>
    <row r="24" spans="1:18" s="76" customFormat="1" x14ac:dyDescent="0.2">
      <c r="A24" s="281">
        <v>18</v>
      </c>
      <c r="B24" s="282" t="s">
        <v>432</v>
      </c>
      <c r="C24" s="283">
        <v>654009</v>
      </c>
      <c r="D24" s="284">
        <v>13485</v>
      </c>
      <c r="E24" s="283">
        <v>674935</v>
      </c>
      <c r="F24" s="284">
        <v>13653</v>
      </c>
      <c r="G24" s="283">
        <v>699501</v>
      </c>
      <c r="H24" s="284">
        <v>13866</v>
      </c>
      <c r="I24" s="283">
        <v>726006</v>
      </c>
      <c r="J24" s="284">
        <v>14091</v>
      </c>
      <c r="K24" s="283">
        <f>I24-'[1]Año 2019'!$I24</f>
        <v>117216</v>
      </c>
      <c r="L24" s="285">
        <f>$J24-'[1]Año 2019'!$J24</f>
        <v>973</v>
      </c>
      <c r="M24" s="141"/>
      <c r="N24" s="142"/>
      <c r="R24" s="173"/>
    </row>
    <row r="25" spans="1:18" x14ac:dyDescent="0.2">
      <c r="A25" s="281">
        <v>19</v>
      </c>
      <c r="B25" s="282" t="s">
        <v>19</v>
      </c>
      <c r="C25" s="283">
        <v>4225485</v>
      </c>
      <c r="D25" s="284">
        <v>220355</v>
      </c>
      <c r="E25" s="283">
        <v>4228192</v>
      </c>
      <c r="F25" s="284">
        <v>221865</v>
      </c>
      <c r="G25" s="283">
        <v>4229258</v>
      </c>
      <c r="H25" s="284">
        <v>223635</v>
      </c>
      <c r="I25" s="283">
        <v>4230633</v>
      </c>
      <c r="J25" s="284">
        <v>225557</v>
      </c>
      <c r="K25" s="283">
        <f>I25-'[1]Año 2019'!$I25</f>
        <v>23278</v>
      </c>
      <c r="L25" s="285">
        <f>$J25-'[1]Año 2019'!$J25</f>
        <v>10789</v>
      </c>
      <c r="M25" s="141"/>
      <c r="N25" s="142"/>
      <c r="R25" s="172"/>
    </row>
    <row r="26" spans="1:18" x14ac:dyDescent="0.2">
      <c r="A26" s="281">
        <v>20</v>
      </c>
      <c r="B26" s="282" t="s">
        <v>20</v>
      </c>
      <c r="C26" s="283">
        <v>411168</v>
      </c>
      <c r="D26" s="284">
        <v>1863</v>
      </c>
      <c r="E26" s="283">
        <v>413451</v>
      </c>
      <c r="F26" s="284">
        <v>1867</v>
      </c>
      <c r="G26" s="283">
        <v>415708</v>
      </c>
      <c r="H26" s="284">
        <v>1874</v>
      </c>
      <c r="I26" s="283">
        <v>417415</v>
      </c>
      <c r="J26" s="284">
        <v>1882</v>
      </c>
      <c r="K26" s="283">
        <f>I26-'[1]Año 2019'!$I26</f>
        <v>12018</v>
      </c>
      <c r="L26" s="285">
        <f>$J26-'[1]Año 2019'!$J26</f>
        <v>57</v>
      </c>
      <c r="M26" s="141"/>
      <c r="N26" s="142"/>
      <c r="R26" s="172"/>
    </row>
    <row r="27" spans="1:18" x14ac:dyDescent="0.2">
      <c r="A27" s="281">
        <v>21</v>
      </c>
      <c r="B27" s="282" t="s">
        <v>21</v>
      </c>
      <c r="C27" s="283">
        <v>3367311</v>
      </c>
      <c r="D27" s="284">
        <v>299224</v>
      </c>
      <c r="E27" s="283">
        <v>3381599</v>
      </c>
      <c r="F27" s="284">
        <v>301172</v>
      </c>
      <c r="G27" s="283">
        <v>3411277</v>
      </c>
      <c r="H27" s="284">
        <v>304789</v>
      </c>
      <c r="I27" s="283">
        <v>3442066</v>
      </c>
      <c r="J27" s="284">
        <v>308931</v>
      </c>
      <c r="K27" s="283">
        <f>I27-'[1]Año 2019'!$I27</f>
        <v>114751</v>
      </c>
      <c r="L27" s="285">
        <f>$J27-'[1]Año 2019'!$J27</f>
        <v>16274</v>
      </c>
      <c r="M27" s="141"/>
      <c r="N27" s="142"/>
      <c r="R27" s="172"/>
    </row>
    <row r="28" spans="1:18" x14ac:dyDescent="0.2">
      <c r="A28" s="281">
        <v>22</v>
      </c>
      <c r="B28" s="282" t="s">
        <v>22</v>
      </c>
      <c r="C28" s="283">
        <v>24493</v>
      </c>
      <c r="D28" s="284">
        <v>3720</v>
      </c>
      <c r="E28" s="283">
        <v>24731</v>
      </c>
      <c r="F28" s="284">
        <v>3770</v>
      </c>
      <c r="G28" s="283">
        <v>25167</v>
      </c>
      <c r="H28" s="284">
        <v>3828</v>
      </c>
      <c r="I28" s="283">
        <v>25643</v>
      </c>
      <c r="J28" s="284">
        <v>3897</v>
      </c>
      <c r="K28" s="283">
        <f>I28-'[1]Año 2019'!$I28</f>
        <v>1838</v>
      </c>
      <c r="L28" s="285">
        <f>$J28-'[1]Año 2019'!$J28</f>
        <v>274</v>
      </c>
      <c r="M28" s="141"/>
      <c r="N28" s="142"/>
      <c r="R28" s="172"/>
    </row>
    <row r="29" spans="1:18" x14ac:dyDescent="0.2">
      <c r="A29" s="281">
        <v>23</v>
      </c>
      <c r="B29" s="282" t="s">
        <v>23</v>
      </c>
      <c r="C29" s="283">
        <v>1475552</v>
      </c>
      <c r="D29" s="284">
        <v>201163</v>
      </c>
      <c r="E29" s="283">
        <v>1478630</v>
      </c>
      <c r="F29" s="284">
        <v>201022</v>
      </c>
      <c r="G29" s="283">
        <v>1484326</v>
      </c>
      <c r="H29" s="284">
        <v>202516</v>
      </c>
      <c r="I29" s="283">
        <v>1493170</v>
      </c>
      <c r="J29" s="284">
        <v>204989</v>
      </c>
      <c r="K29" s="283">
        <f>I29-'[1]Año 2019'!$I29</f>
        <v>43409</v>
      </c>
      <c r="L29" s="285">
        <f>$J29-'[1]Año 2019'!$J29</f>
        <v>7732</v>
      </c>
      <c r="M29" s="141"/>
      <c r="N29" s="142"/>
      <c r="R29" s="172"/>
    </row>
    <row r="30" spans="1:18" x14ac:dyDescent="0.2">
      <c r="A30" s="281">
        <v>24</v>
      </c>
      <c r="B30" s="282" t="s">
        <v>472</v>
      </c>
      <c r="C30" s="283">
        <v>255138</v>
      </c>
      <c r="D30" s="284">
        <v>8860</v>
      </c>
      <c r="E30" s="283">
        <v>257657</v>
      </c>
      <c r="F30" s="284">
        <v>9042</v>
      </c>
      <c r="G30" s="283">
        <v>260878</v>
      </c>
      <c r="H30" s="284">
        <v>9215</v>
      </c>
      <c r="I30" s="283">
        <v>263683</v>
      </c>
      <c r="J30" s="284">
        <v>9347</v>
      </c>
      <c r="K30" s="283">
        <f>I30-'[1]Año 2019'!$I30</f>
        <v>12467</v>
      </c>
      <c r="L30" s="285">
        <f>$J30-'[1]Año 2019'!$J30</f>
        <v>622</v>
      </c>
      <c r="M30" s="141"/>
      <c r="N30" s="142"/>
      <c r="R30" s="172"/>
    </row>
    <row r="31" spans="1:18" x14ac:dyDescent="0.2">
      <c r="A31" s="281">
        <v>25</v>
      </c>
      <c r="B31" s="282" t="s">
        <v>25</v>
      </c>
      <c r="C31" s="283">
        <v>79071</v>
      </c>
      <c r="D31" s="284">
        <v>8269</v>
      </c>
      <c r="E31" s="283">
        <v>79777</v>
      </c>
      <c r="F31" s="284">
        <v>8320</v>
      </c>
      <c r="G31" s="283">
        <v>80872</v>
      </c>
      <c r="H31" s="284">
        <v>8457</v>
      </c>
      <c r="I31" s="283">
        <v>82202</v>
      </c>
      <c r="J31" s="284">
        <v>8630</v>
      </c>
      <c r="K31" s="283">
        <f>I31-'[1]Año 2019'!$I31</f>
        <v>4907</v>
      </c>
      <c r="L31" s="285">
        <f>$J31-'[1]Año 2019'!$J31</f>
        <v>618</v>
      </c>
      <c r="M31" s="141"/>
      <c r="N31" s="142"/>
      <c r="R31" s="172"/>
    </row>
    <row r="32" spans="1:18" x14ac:dyDescent="0.2">
      <c r="A32" s="281">
        <v>26</v>
      </c>
      <c r="B32" s="282" t="s">
        <v>150</v>
      </c>
      <c r="C32" s="283">
        <v>294179</v>
      </c>
      <c r="D32" s="284">
        <v>26062</v>
      </c>
      <c r="E32" s="283">
        <v>295908</v>
      </c>
      <c r="F32" s="284">
        <v>26217</v>
      </c>
      <c r="G32" s="283">
        <v>299893</v>
      </c>
      <c r="H32" s="284">
        <v>26723</v>
      </c>
      <c r="I32" s="283">
        <v>304672</v>
      </c>
      <c r="J32" s="284">
        <v>27329</v>
      </c>
      <c r="K32" s="283">
        <f>I32-'[1]Año 2019'!$I32</f>
        <v>16487</v>
      </c>
      <c r="L32" s="285">
        <f>$J32-'[1]Año 2019'!$J32</f>
        <v>1863</v>
      </c>
      <c r="M32" s="141"/>
      <c r="N32" s="142"/>
      <c r="R32" s="172"/>
    </row>
    <row r="33" spans="1:18" x14ac:dyDescent="0.2">
      <c r="A33" s="281">
        <v>27</v>
      </c>
      <c r="B33" s="282" t="s">
        <v>27</v>
      </c>
      <c r="C33" s="283">
        <v>194355</v>
      </c>
      <c r="D33" s="284">
        <v>2105</v>
      </c>
      <c r="E33" s="283">
        <v>195665</v>
      </c>
      <c r="F33" s="284">
        <v>2133</v>
      </c>
      <c r="G33" s="283">
        <v>198262</v>
      </c>
      <c r="H33" s="284">
        <v>2177</v>
      </c>
      <c r="I33" s="283">
        <v>201589</v>
      </c>
      <c r="J33" s="284">
        <v>2238</v>
      </c>
      <c r="K33" s="283">
        <f>I33-'[1]Año 2019'!$I33</f>
        <v>11474</v>
      </c>
      <c r="L33" s="285">
        <f>$J33-'[1]Año 2019'!$J33</f>
        <v>189</v>
      </c>
      <c r="M33" s="141"/>
      <c r="N33" s="142"/>
      <c r="R33" s="172"/>
    </row>
    <row r="34" spans="1:18" x14ac:dyDescent="0.2">
      <c r="A34" s="281">
        <v>28</v>
      </c>
      <c r="B34" s="282" t="s">
        <v>28</v>
      </c>
      <c r="C34" s="283">
        <v>56487</v>
      </c>
      <c r="D34" s="284">
        <v>7976</v>
      </c>
      <c r="E34" s="283">
        <v>57054</v>
      </c>
      <c r="F34" s="284">
        <v>8043</v>
      </c>
      <c r="G34" s="283">
        <v>57757</v>
      </c>
      <c r="H34" s="284">
        <v>8139</v>
      </c>
      <c r="I34" s="283">
        <v>58705</v>
      </c>
      <c r="J34" s="284">
        <v>8340</v>
      </c>
      <c r="K34" s="283">
        <f>I34-'[1]Año 2019'!$I34</f>
        <v>3432</v>
      </c>
      <c r="L34" s="285">
        <f>$J34-'[1]Año 2019'!$J34</f>
        <v>641</v>
      </c>
      <c r="M34" s="141"/>
      <c r="N34" s="142"/>
      <c r="R34" s="172"/>
    </row>
    <row r="35" spans="1:18" x14ac:dyDescent="0.2">
      <c r="A35" s="281">
        <v>29</v>
      </c>
      <c r="B35" s="282" t="s">
        <v>29</v>
      </c>
      <c r="C35" s="283">
        <v>2214791</v>
      </c>
      <c r="D35" s="284">
        <v>36508</v>
      </c>
      <c r="E35" s="283">
        <v>2217701</v>
      </c>
      <c r="F35" s="284">
        <v>36681</v>
      </c>
      <c r="G35" s="283">
        <v>2228341</v>
      </c>
      <c r="H35" s="284">
        <v>37308</v>
      </c>
      <c r="I35" s="283">
        <v>2257525</v>
      </c>
      <c r="J35" s="284">
        <v>38765</v>
      </c>
      <c r="K35" s="283">
        <f>I35-'[1]Año 2019'!$I35</f>
        <v>103914</v>
      </c>
      <c r="L35" s="285">
        <f>$J35-'[1]Año 2019'!$J35</f>
        <v>3956</v>
      </c>
      <c r="M35" s="141"/>
      <c r="N35" s="142"/>
      <c r="R35" s="172"/>
    </row>
    <row r="36" spans="1:18" x14ac:dyDescent="0.2">
      <c r="A36" s="281">
        <v>30</v>
      </c>
      <c r="B36" s="282" t="s">
        <v>30</v>
      </c>
      <c r="C36" s="283">
        <v>123657</v>
      </c>
      <c r="D36" s="284">
        <v>7310</v>
      </c>
      <c r="E36" s="283">
        <v>123916</v>
      </c>
      <c r="F36" s="284">
        <v>7326</v>
      </c>
      <c r="G36" s="283">
        <v>124673</v>
      </c>
      <c r="H36" s="284">
        <v>7415</v>
      </c>
      <c r="I36" s="283">
        <v>125936</v>
      </c>
      <c r="J36" s="284">
        <v>7576</v>
      </c>
      <c r="K36" s="283">
        <f>I36-'[1]Año 2019'!$I36</f>
        <v>4406</v>
      </c>
      <c r="L36" s="285">
        <f>$J36-'[1]Año 2019'!$J36</f>
        <v>403</v>
      </c>
      <c r="M36" s="141"/>
      <c r="N36" s="142"/>
      <c r="R36" s="172"/>
    </row>
    <row r="37" spans="1:18" x14ac:dyDescent="0.2">
      <c r="A37" s="281">
        <v>31</v>
      </c>
      <c r="B37" s="282" t="s">
        <v>31</v>
      </c>
      <c r="C37" s="283">
        <v>367036</v>
      </c>
      <c r="D37" s="284">
        <v>7856</v>
      </c>
      <c r="E37" s="283">
        <v>368202</v>
      </c>
      <c r="F37" s="284">
        <v>7874</v>
      </c>
      <c r="G37" s="283">
        <v>370512</v>
      </c>
      <c r="H37" s="284">
        <v>7957</v>
      </c>
      <c r="I37" s="283">
        <v>374203</v>
      </c>
      <c r="J37" s="284">
        <v>8111</v>
      </c>
      <c r="K37" s="283">
        <f>I37-'[1]Año 2019'!$I37</f>
        <v>12680</v>
      </c>
      <c r="L37" s="285">
        <f>$J37-'[1]Año 2019'!$J37</f>
        <v>407</v>
      </c>
      <c r="M37" s="141"/>
      <c r="N37" s="142"/>
      <c r="R37" s="172"/>
    </row>
    <row r="38" spans="1:18" x14ac:dyDescent="0.2">
      <c r="A38" s="281">
        <v>32</v>
      </c>
      <c r="B38" s="282" t="s">
        <v>32</v>
      </c>
      <c r="C38" s="283">
        <v>31127</v>
      </c>
      <c r="D38" s="284">
        <v>2607</v>
      </c>
      <c r="E38" s="283">
        <v>31440</v>
      </c>
      <c r="F38" s="284">
        <v>2640</v>
      </c>
      <c r="G38" s="283">
        <v>31995</v>
      </c>
      <c r="H38" s="284">
        <v>2672</v>
      </c>
      <c r="I38" s="283">
        <v>32592</v>
      </c>
      <c r="J38" s="284">
        <v>2711</v>
      </c>
      <c r="K38" s="283">
        <f>I38-'[1]Año 2019'!$I38</f>
        <v>2191</v>
      </c>
      <c r="L38" s="285">
        <f>$J38-'[1]Año 2019'!$J38</f>
        <v>174</v>
      </c>
      <c r="M38" s="141"/>
      <c r="N38" s="142"/>
      <c r="R38" s="172"/>
    </row>
    <row r="39" spans="1:18" x14ac:dyDescent="0.2">
      <c r="A39" s="281">
        <v>33</v>
      </c>
      <c r="B39" s="282" t="s">
        <v>33</v>
      </c>
      <c r="C39" s="283">
        <v>8098</v>
      </c>
      <c r="D39" s="284">
        <v>496</v>
      </c>
      <c r="E39" s="283">
        <v>8128</v>
      </c>
      <c r="F39" s="284">
        <v>498</v>
      </c>
      <c r="G39" s="283">
        <v>8184</v>
      </c>
      <c r="H39" s="284">
        <v>504</v>
      </c>
      <c r="I39" s="283">
        <v>8314</v>
      </c>
      <c r="J39" s="284">
        <v>512</v>
      </c>
      <c r="K39" s="283">
        <f>I39-'[1]Año 2019'!$I39</f>
        <v>436</v>
      </c>
      <c r="L39" s="285">
        <f>$J39-'[1]Año 2019'!$J39</f>
        <v>25</v>
      </c>
      <c r="M39" s="141"/>
      <c r="N39" s="142"/>
      <c r="R39" s="172"/>
    </row>
    <row r="40" spans="1:18" x14ac:dyDescent="0.2">
      <c r="A40" s="281">
        <v>34</v>
      </c>
      <c r="B40" s="282" t="s">
        <v>34</v>
      </c>
      <c r="C40" s="283">
        <v>1242595</v>
      </c>
      <c r="D40" s="284">
        <v>296453</v>
      </c>
      <c r="E40" s="283">
        <v>1246760</v>
      </c>
      <c r="F40" s="284">
        <v>297941</v>
      </c>
      <c r="G40" s="283">
        <v>1254243</v>
      </c>
      <c r="H40" s="284">
        <v>301194</v>
      </c>
      <c r="I40" s="283">
        <v>1262916</v>
      </c>
      <c r="J40" s="284">
        <v>304852</v>
      </c>
      <c r="K40" s="283">
        <f>I40-'[1]Año 2019'!$I40</f>
        <v>33896</v>
      </c>
      <c r="L40" s="285">
        <f>$J40-'[1]Año 2019'!$J40</f>
        <v>14249</v>
      </c>
      <c r="M40" s="141"/>
      <c r="N40" s="142"/>
      <c r="R40" s="172"/>
    </row>
    <row r="41" spans="1:18" x14ac:dyDescent="0.2">
      <c r="A41" s="281">
        <v>35</v>
      </c>
      <c r="B41" s="282" t="s">
        <v>35</v>
      </c>
      <c r="C41" s="283">
        <v>121957</v>
      </c>
      <c r="D41" s="284">
        <v>16286</v>
      </c>
      <c r="E41" s="283">
        <v>123013</v>
      </c>
      <c r="F41" s="284">
        <v>16524</v>
      </c>
      <c r="G41" s="283">
        <v>124841</v>
      </c>
      <c r="H41" s="284">
        <v>16983</v>
      </c>
      <c r="I41" s="283">
        <v>127611</v>
      </c>
      <c r="J41" s="284">
        <v>17730</v>
      </c>
      <c r="K41" s="283">
        <f>I41-'[1]Año 2019'!$I41</f>
        <v>9533</v>
      </c>
      <c r="L41" s="285">
        <f>$J41-'[1]Año 2019'!$J41</f>
        <v>2371</v>
      </c>
      <c r="M41" s="141"/>
      <c r="N41" s="142"/>
      <c r="R41" s="172"/>
    </row>
    <row r="42" spans="1:18" x14ac:dyDescent="0.2">
      <c r="A42" s="281">
        <v>36</v>
      </c>
      <c r="B42" s="282" t="s">
        <v>36</v>
      </c>
      <c r="C42" s="283">
        <v>714201</v>
      </c>
      <c r="D42" s="284">
        <v>3427</v>
      </c>
      <c r="E42" s="283">
        <v>720187</v>
      </c>
      <c r="F42" s="284">
        <v>3478</v>
      </c>
      <c r="G42" s="283">
        <v>730731</v>
      </c>
      <c r="H42" s="284">
        <v>3557</v>
      </c>
      <c r="I42" s="283">
        <v>742934</v>
      </c>
      <c r="J42" s="284">
        <v>3672</v>
      </c>
      <c r="K42" s="283">
        <f>I42-'[1]Año 2019'!$I42</f>
        <v>45921</v>
      </c>
      <c r="L42" s="285">
        <f>$J42-'[1]Año 2019'!$J42</f>
        <v>431</v>
      </c>
      <c r="M42" s="141"/>
      <c r="N42" s="142"/>
    </row>
    <row r="43" spans="1:18" ht="12.75" customHeight="1" x14ac:dyDescent="0.2">
      <c r="A43" s="281">
        <v>37</v>
      </c>
      <c r="B43" s="282" t="s">
        <v>37</v>
      </c>
      <c r="C43" s="283">
        <v>328691</v>
      </c>
      <c r="D43" s="284">
        <v>13849</v>
      </c>
      <c r="E43" s="283">
        <v>334358</v>
      </c>
      <c r="F43" s="284">
        <v>14046</v>
      </c>
      <c r="G43" s="283">
        <v>341600</v>
      </c>
      <c r="H43" s="284">
        <v>14392</v>
      </c>
      <c r="I43" s="283">
        <v>348960</v>
      </c>
      <c r="J43" s="284">
        <v>14766</v>
      </c>
      <c r="K43" s="283">
        <f>I43-'[1]Año 2019'!$I43</f>
        <v>28215</v>
      </c>
      <c r="L43" s="285">
        <f>$J43-'[1]Año 2019'!$J43</f>
        <v>1389</v>
      </c>
      <c r="M43" s="141"/>
      <c r="N43" s="142"/>
      <c r="R43" s="172"/>
    </row>
    <row r="44" spans="1:18" s="76" customFormat="1" x14ac:dyDescent="0.2">
      <c r="A44" s="281">
        <v>38</v>
      </c>
      <c r="B44" s="282" t="s">
        <v>38</v>
      </c>
      <c r="C44" s="283">
        <v>285128</v>
      </c>
      <c r="D44" s="284">
        <v>12741</v>
      </c>
      <c r="E44" s="283">
        <v>286099</v>
      </c>
      <c r="F44" s="284">
        <v>12805</v>
      </c>
      <c r="G44" s="283">
        <v>287629</v>
      </c>
      <c r="H44" s="284">
        <v>12953</v>
      </c>
      <c r="I44" s="283">
        <v>289498</v>
      </c>
      <c r="J44" s="284">
        <v>13184</v>
      </c>
      <c r="K44" s="283">
        <f>I44-'[1]Año 2019'!$I44</f>
        <v>8517</v>
      </c>
      <c r="L44" s="285">
        <f>$J44-'[1]Año 2019'!$J44</f>
        <v>805</v>
      </c>
      <c r="M44" s="141"/>
      <c r="N44" s="142"/>
      <c r="R44" s="173"/>
    </row>
    <row r="45" spans="1:18" x14ac:dyDescent="0.2">
      <c r="A45" s="281">
        <v>39</v>
      </c>
      <c r="B45" s="282" t="s">
        <v>39</v>
      </c>
      <c r="C45" s="283">
        <v>385881</v>
      </c>
      <c r="D45" s="284">
        <v>83129</v>
      </c>
      <c r="E45" s="283">
        <v>386721</v>
      </c>
      <c r="F45" s="284">
        <v>83348</v>
      </c>
      <c r="G45" s="283">
        <v>387356</v>
      </c>
      <c r="H45" s="284">
        <v>83632</v>
      </c>
      <c r="I45" s="283">
        <v>388201</v>
      </c>
      <c r="J45" s="284">
        <v>83963</v>
      </c>
      <c r="K45" s="283">
        <f>I45-'[1]Año 2019'!$I45</f>
        <v>7185</v>
      </c>
      <c r="L45" s="285">
        <f>$J45-'[1]Año 2019'!$J45</f>
        <v>2421</v>
      </c>
      <c r="M45" s="141"/>
      <c r="N45" s="142"/>
      <c r="R45" s="172"/>
    </row>
    <row r="46" spans="1:18" x14ac:dyDescent="0.2">
      <c r="A46" s="281">
        <v>40</v>
      </c>
      <c r="B46" s="282" t="s">
        <v>40</v>
      </c>
      <c r="C46" s="283">
        <v>32886</v>
      </c>
      <c r="D46" s="284">
        <v>3962</v>
      </c>
      <c r="E46" s="283">
        <v>33428</v>
      </c>
      <c r="F46" s="284">
        <v>4025</v>
      </c>
      <c r="G46" s="283">
        <v>34019</v>
      </c>
      <c r="H46" s="284">
        <v>4091</v>
      </c>
      <c r="I46" s="283">
        <v>34502</v>
      </c>
      <c r="J46" s="284">
        <v>4141</v>
      </c>
      <c r="K46" s="283">
        <f>I46-'[1]Año 2019'!$I46</f>
        <v>2179</v>
      </c>
      <c r="L46" s="285">
        <f>$J46-'[1]Año 2019'!$J46</f>
        <v>241</v>
      </c>
      <c r="M46" s="141"/>
      <c r="N46" s="142"/>
      <c r="R46" s="172"/>
    </row>
    <row r="47" spans="1:18" x14ac:dyDescent="0.2">
      <c r="A47" s="281">
        <v>41</v>
      </c>
      <c r="B47" s="282" t="s">
        <v>41</v>
      </c>
      <c r="C47" s="283">
        <v>772487</v>
      </c>
      <c r="D47" s="284">
        <v>30063</v>
      </c>
      <c r="E47" s="283">
        <v>775165</v>
      </c>
      <c r="F47" s="284">
        <v>30205</v>
      </c>
      <c r="G47" s="283">
        <v>781165</v>
      </c>
      <c r="H47" s="284">
        <v>30570</v>
      </c>
      <c r="I47" s="283">
        <v>790681</v>
      </c>
      <c r="J47" s="284">
        <v>31169</v>
      </c>
      <c r="K47" s="283">
        <f>I47-'[1]Año 2019'!$I47</f>
        <v>38660</v>
      </c>
      <c r="L47" s="285">
        <f>$J47-'[1]Año 2019'!$J47</f>
        <v>2319</v>
      </c>
      <c r="M47" s="141"/>
      <c r="N47" s="142"/>
      <c r="R47" s="172"/>
    </row>
    <row r="48" spans="1:18" x14ac:dyDescent="0.2">
      <c r="A48" s="281">
        <v>42</v>
      </c>
      <c r="B48" s="282" t="s">
        <v>42</v>
      </c>
      <c r="C48" s="283">
        <v>10647</v>
      </c>
      <c r="D48" s="284">
        <v>1068</v>
      </c>
      <c r="E48" s="283">
        <v>10931</v>
      </c>
      <c r="F48" s="284">
        <v>1076</v>
      </c>
      <c r="G48" s="283">
        <v>11205</v>
      </c>
      <c r="H48" s="284">
        <v>1097</v>
      </c>
      <c r="I48" s="283">
        <v>11414</v>
      </c>
      <c r="J48" s="284">
        <v>1118</v>
      </c>
      <c r="K48" s="283">
        <f>I48-'[1]Año 2019'!$I48</f>
        <v>1168</v>
      </c>
      <c r="L48" s="285">
        <f>$J48-'[1]Año 2019'!$J48</f>
        <v>74</v>
      </c>
      <c r="M48" s="141"/>
      <c r="N48" s="142"/>
      <c r="R48" s="172"/>
    </row>
    <row r="49" spans="1:18" x14ac:dyDescent="0.2">
      <c r="A49" s="281">
        <v>43</v>
      </c>
      <c r="B49" s="282" t="s">
        <v>149</v>
      </c>
      <c r="C49" s="283">
        <v>17386</v>
      </c>
      <c r="D49" s="284">
        <v>3451</v>
      </c>
      <c r="E49" s="283">
        <v>17559</v>
      </c>
      <c r="F49" s="284">
        <v>3482</v>
      </c>
      <c r="G49" s="283">
        <v>17912</v>
      </c>
      <c r="H49" s="284">
        <v>3575</v>
      </c>
      <c r="I49" s="283">
        <v>18359</v>
      </c>
      <c r="J49" s="284">
        <v>3698</v>
      </c>
      <c r="K49" s="283">
        <f>I49-'[1]Año 2019'!$I49</f>
        <v>1432</v>
      </c>
      <c r="L49" s="285">
        <f>$J49-'[1]Año 2019'!$J49</f>
        <v>364</v>
      </c>
      <c r="M49" s="141"/>
      <c r="N49" s="142"/>
      <c r="R49" s="172"/>
    </row>
    <row r="50" spans="1:18" x14ac:dyDescent="0.2">
      <c r="A50" s="281">
        <v>44</v>
      </c>
      <c r="B50" s="282" t="s">
        <v>152</v>
      </c>
      <c r="C50" s="283">
        <v>35288</v>
      </c>
      <c r="D50" s="284">
        <v>16780</v>
      </c>
      <c r="E50" s="283">
        <v>35423</v>
      </c>
      <c r="F50" s="284">
        <v>16888</v>
      </c>
      <c r="G50" s="283">
        <v>35781</v>
      </c>
      <c r="H50" s="284">
        <v>17206</v>
      </c>
      <c r="I50" s="283">
        <v>36354</v>
      </c>
      <c r="J50" s="284">
        <v>17526</v>
      </c>
      <c r="K50" s="283">
        <f>I50-'[1]Año 2019'!$I50</f>
        <v>1731</v>
      </c>
      <c r="L50" s="285">
        <f>$J50-'[1]Año 2019'!$J50</f>
        <v>1079</v>
      </c>
      <c r="M50" s="141"/>
      <c r="N50" s="142"/>
      <c r="R50" s="172"/>
    </row>
    <row r="51" spans="1:18" x14ac:dyDescent="0.2">
      <c r="A51" s="281">
        <v>45</v>
      </c>
      <c r="B51" s="282" t="s">
        <v>43</v>
      </c>
      <c r="C51" s="283">
        <v>12937</v>
      </c>
      <c r="D51" s="284">
        <v>1916</v>
      </c>
      <c r="E51" s="283">
        <v>13148</v>
      </c>
      <c r="F51" s="284">
        <v>1937</v>
      </c>
      <c r="G51" s="283">
        <v>13441</v>
      </c>
      <c r="H51" s="284">
        <v>1989</v>
      </c>
      <c r="I51" s="283">
        <v>13803</v>
      </c>
      <c r="J51" s="284">
        <v>2037</v>
      </c>
      <c r="K51" s="283">
        <f>I51-'[1]Año 2019'!$I51</f>
        <v>1228</v>
      </c>
      <c r="L51" s="285">
        <f>$J51-'[1]Año 2019'!$J51</f>
        <v>179</v>
      </c>
      <c r="M51" s="141"/>
      <c r="N51" s="142"/>
    </row>
    <row r="52" spans="1:18" x14ac:dyDescent="0.2">
      <c r="A52" s="281">
        <v>46</v>
      </c>
      <c r="B52" s="282" t="s">
        <v>44</v>
      </c>
      <c r="C52" s="283">
        <v>4803302</v>
      </c>
      <c r="D52" s="284">
        <v>75936</v>
      </c>
      <c r="E52" s="283">
        <v>4871483</v>
      </c>
      <c r="F52" s="284">
        <v>76310</v>
      </c>
      <c r="G52" s="283">
        <v>4953663</v>
      </c>
      <c r="H52" s="284">
        <v>76722</v>
      </c>
      <c r="I52" s="283">
        <v>5024302</v>
      </c>
      <c r="J52" s="284">
        <v>77018</v>
      </c>
      <c r="K52" s="283">
        <f>I52-'[1]Año 2019'!$I52</f>
        <v>287570</v>
      </c>
      <c r="L52" s="285">
        <f>$J52-'[1]Año 2019'!$J52</f>
        <v>1610</v>
      </c>
      <c r="M52" s="141"/>
      <c r="N52" s="142"/>
      <c r="R52" s="172"/>
    </row>
    <row r="53" spans="1:18" x14ac:dyDescent="0.2">
      <c r="A53" s="281">
        <v>47</v>
      </c>
      <c r="B53" s="282" t="s">
        <v>45</v>
      </c>
      <c r="C53" s="283">
        <v>463065</v>
      </c>
      <c r="D53" s="284">
        <v>24550</v>
      </c>
      <c r="E53" s="283">
        <v>464809</v>
      </c>
      <c r="F53" s="284">
        <v>24705</v>
      </c>
      <c r="G53" s="283">
        <v>467793</v>
      </c>
      <c r="H53" s="284">
        <v>25319</v>
      </c>
      <c r="I53" s="283">
        <v>471718</v>
      </c>
      <c r="J53" s="284">
        <v>26186</v>
      </c>
      <c r="K53" s="283">
        <f>I53-'[1]Año 2019'!$I53</f>
        <v>18900</v>
      </c>
      <c r="L53" s="285">
        <f>$J53-'[1]Año 2019'!$J53</f>
        <v>2638</v>
      </c>
      <c r="M53" s="141"/>
      <c r="N53" s="142"/>
      <c r="R53" s="172"/>
    </row>
    <row r="54" spans="1:18" x14ac:dyDescent="0.2">
      <c r="A54" s="281">
        <v>48</v>
      </c>
      <c r="B54" s="282" t="s">
        <v>46</v>
      </c>
      <c r="C54" s="283">
        <v>20500</v>
      </c>
      <c r="D54" s="284">
        <v>1396</v>
      </c>
      <c r="E54" s="283">
        <v>20874</v>
      </c>
      <c r="F54" s="284">
        <v>1410</v>
      </c>
      <c r="G54" s="283">
        <v>21349</v>
      </c>
      <c r="H54" s="284">
        <v>1432</v>
      </c>
      <c r="I54" s="283">
        <v>21937</v>
      </c>
      <c r="J54" s="284">
        <v>1478</v>
      </c>
      <c r="K54" s="283">
        <f>I54-'[1]Año 2019'!$I54</f>
        <v>2126</v>
      </c>
      <c r="L54" s="285">
        <f>$J54-'[1]Año 2019'!$J54</f>
        <v>119</v>
      </c>
      <c r="M54" s="141"/>
      <c r="N54" s="142"/>
      <c r="R54" s="172"/>
    </row>
    <row r="55" spans="1:18" x14ac:dyDescent="0.2">
      <c r="A55" s="281">
        <v>49</v>
      </c>
      <c r="B55" s="282" t="s">
        <v>47</v>
      </c>
      <c r="C55" s="283">
        <v>183078</v>
      </c>
      <c r="D55" s="284">
        <v>2744</v>
      </c>
      <c r="E55" s="283">
        <v>186038</v>
      </c>
      <c r="F55" s="284">
        <v>2785</v>
      </c>
      <c r="G55" s="283">
        <v>188934</v>
      </c>
      <c r="H55" s="284">
        <v>2840</v>
      </c>
      <c r="I55" s="283">
        <v>192826</v>
      </c>
      <c r="J55" s="284">
        <v>2902</v>
      </c>
      <c r="K55" s="283">
        <f>I55-'[1]Año 2019'!$I55</f>
        <v>15092</v>
      </c>
      <c r="L55" s="285">
        <f>$J55-'[1]Año 2019'!$J55</f>
        <v>225</v>
      </c>
      <c r="M55" s="141"/>
      <c r="N55" s="142"/>
      <c r="R55" s="172"/>
    </row>
    <row r="56" spans="1:18" x14ac:dyDescent="0.2">
      <c r="A56" s="281">
        <v>50</v>
      </c>
      <c r="B56" s="282" t="s">
        <v>48</v>
      </c>
      <c r="C56" s="283">
        <v>212136</v>
      </c>
      <c r="D56" s="284">
        <v>1328</v>
      </c>
      <c r="E56" s="283">
        <v>214514</v>
      </c>
      <c r="F56" s="284">
        <v>1332</v>
      </c>
      <c r="G56" s="283">
        <v>217150</v>
      </c>
      <c r="H56" s="284">
        <v>1356</v>
      </c>
      <c r="I56" s="283">
        <v>220759</v>
      </c>
      <c r="J56" s="284">
        <v>1384</v>
      </c>
      <c r="K56" s="283">
        <f>I56-'[1]Año 2019'!$I56</f>
        <v>12531</v>
      </c>
      <c r="L56" s="285">
        <f>$J56-'[1]Año 2019'!$J56</f>
        <v>101</v>
      </c>
      <c r="M56" s="141"/>
      <c r="N56" s="142"/>
      <c r="R56" s="172"/>
    </row>
    <row r="57" spans="1:18" x14ac:dyDescent="0.2">
      <c r="A57" s="281">
        <v>51</v>
      </c>
      <c r="B57" s="282" t="s">
        <v>151</v>
      </c>
      <c r="C57" s="283">
        <v>728</v>
      </c>
      <c r="D57" s="284">
        <v>157</v>
      </c>
      <c r="E57" s="283">
        <v>732</v>
      </c>
      <c r="F57" s="284">
        <v>157</v>
      </c>
      <c r="G57" s="283">
        <v>734</v>
      </c>
      <c r="H57" s="284">
        <v>160</v>
      </c>
      <c r="I57" s="283">
        <v>745</v>
      </c>
      <c r="J57" s="284">
        <v>163</v>
      </c>
      <c r="K57" s="283">
        <f>I57-'[1]Año 2019'!$I57</f>
        <v>24</v>
      </c>
      <c r="L57" s="285">
        <f>$J57-'[1]Año 2019'!$J57</f>
        <v>6</v>
      </c>
      <c r="M57" s="141"/>
      <c r="N57" s="142"/>
    </row>
    <row r="58" spans="1:18" x14ac:dyDescent="0.2">
      <c r="A58" s="281">
        <v>52</v>
      </c>
      <c r="B58" s="282" t="s">
        <v>49</v>
      </c>
      <c r="C58" s="283">
        <v>65976</v>
      </c>
      <c r="D58" s="284">
        <v>14072</v>
      </c>
      <c r="E58" s="283">
        <v>66188</v>
      </c>
      <c r="F58" s="284">
        <v>14199</v>
      </c>
      <c r="G58" s="283">
        <v>66554</v>
      </c>
      <c r="H58" s="284">
        <v>14416</v>
      </c>
      <c r="I58" s="283">
        <v>67267</v>
      </c>
      <c r="J58" s="284">
        <v>14680</v>
      </c>
      <c r="K58" s="283">
        <f>I58-'[1]Año 2019'!$I58</f>
        <v>2376</v>
      </c>
      <c r="L58" s="285">
        <f>$J58-'[1]Año 2019'!$J58</f>
        <v>992</v>
      </c>
      <c r="M58" s="141"/>
      <c r="N58" s="142"/>
      <c r="R58" s="172"/>
    </row>
    <row r="59" spans="1:18" x14ac:dyDescent="0.2">
      <c r="A59" s="281">
        <v>53</v>
      </c>
      <c r="B59" s="282" t="s">
        <v>50</v>
      </c>
      <c r="C59" s="283">
        <v>23439</v>
      </c>
      <c r="D59" s="284">
        <v>1371</v>
      </c>
      <c r="E59" s="283">
        <v>23526</v>
      </c>
      <c r="F59" s="284">
        <v>1375</v>
      </c>
      <c r="G59" s="283">
        <v>23663</v>
      </c>
      <c r="H59" s="284">
        <v>1388</v>
      </c>
      <c r="I59" s="283">
        <v>23771</v>
      </c>
      <c r="J59" s="284">
        <v>1393</v>
      </c>
      <c r="K59" s="283">
        <f>I59-'[1]Año 2019'!$I59</f>
        <v>534</v>
      </c>
      <c r="L59" s="285">
        <f>$J59-'[1]Año 2019'!$J59</f>
        <v>41</v>
      </c>
      <c r="M59" s="141"/>
      <c r="N59" s="142"/>
    </row>
    <row r="60" spans="1:18" x14ac:dyDescent="0.2">
      <c r="A60" s="281">
        <v>54</v>
      </c>
      <c r="B60" s="282" t="s">
        <v>51</v>
      </c>
      <c r="C60" s="283">
        <v>774152</v>
      </c>
      <c r="D60" s="284">
        <v>1843</v>
      </c>
      <c r="E60" s="283">
        <v>786381</v>
      </c>
      <c r="F60" s="284">
        <v>1847</v>
      </c>
      <c r="G60" s="283">
        <v>798630</v>
      </c>
      <c r="H60" s="284">
        <v>1852</v>
      </c>
      <c r="I60" s="283">
        <v>809932</v>
      </c>
      <c r="J60" s="284">
        <v>1861</v>
      </c>
      <c r="K60" s="283">
        <f>I60-'[1]Año 2019'!$I60</f>
        <v>50467</v>
      </c>
      <c r="L60" s="285">
        <f>$J60-'[1]Año 2019'!$J60</f>
        <v>32</v>
      </c>
      <c r="M60" s="141"/>
      <c r="N60" s="142"/>
    </row>
    <row r="61" spans="1:18" x14ac:dyDescent="0.2">
      <c r="A61" s="281">
        <v>55</v>
      </c>
      <c r="B61" s="282" t="s">
        <v>52</v>
      </c>
      <c r="C61" s="283">
        <v>11193</v>
      </c>
      <c r="D61" s="284">
        <v>782</v>
      </c>
      <c r="E61" s="283">
        <v>11429</v>
      </c>
      <c r="F61" s="284">
        <v>792</v>
      </c>
      <c r="G61" s="283">
        <v>11724</v>
      </c>
      <c r="H61" s="284">
        <v>810</v>
      </c>
      <c r="I61" s="283">
        <v>11987</v>
      </c>
      <c r="J61" s="284">
        <v>829</v>
      </c>
      <c r="K61" s="283">
        <f>I61-'[1]Año 2019'!$I61</f>
        <v>1100</v>
      </c>
      <c r="L61" s="285">
        <f>$J61-'[1]Año 2019'!$J61</f>
        <v>59</v>
      </c>
      <c r="M61" s="141"/>
      <c r="N61" s="142"/>
      <c r="R61" s="172"/>
    </row>
    <row r="62" spans="1:18" x14ac:dyDescent="0.2">
      <c r="A62" s="281">
        <v>56</v>
      </c>
      <c r="B62" s="282" t="s">
        <v>53</v>
      </c>
      <c r="C62" s="283">
        <v>352342</v>
      </c>
      <c r="D62" s="284">
        <v>19016</v>
      </c>
      <c r="E62" s="283">
        <v>353056</v>
      </c>
      <c r="F62" s="284">
        <v>19045</v>
      </c>
      <c r="G62" s="283">
        <v>354704</v>
      </c>
      <c r="H62" s="284">
        <v>19246</v>
      </c>
      <c r="I62" s="283">
        <v>359722</v>
      </c>
      <c r="J62" s="284">
        <v>19750</v>
      </c>
      <c r="K62" s="283">
        <f>I62-'[1]Año 2019'!$I62</f>
        <v>15011</v>
      </c>
      <c r="L62" s="285">
        <f>$J62-'[1]Año 2019'!$J62</f>
        <v>1334</v>
      </c>
      <c r="M62" s="141"/>
      <c r="N62" s="142"/>
    </row>
    <row r="63" spans="1:18" x14ac:dyDescent="0.2">
      <c r="A63" s="281">
        <v>57</v>
      </c>
      <c r="B63" s="282" t="s">
        <v>447</v>
      </c>
      <c r="C63" s="283">
        <v>24829</v>
      </c>
      <c r="D63" s="284">
        <v>1388</v>
      </c>
      <c r="E63" s="283">
        <v>25246</v>
      </c>
      <c r="F63" s="284">
        <v>1398</v>
      </c>
      <c r="G63" s="283">
        <v>25626</v>
      </c>
      <c r="H63" s="284">
        <v>1406</v>
      </c>
      <c r="I63" s="283">
        <v>26034</v>
      </c>
      <c r="J63" s="284">
        <v>1415</v>
      </c>
      <c r="K63" s="283">
        <f>I63-'[1]Año 2019'!$I63</f>
        <v>1628</v>
      </c>
      <c r="L63" s="285">
        <f>$J63-'[1]Año 2019'!$J63</f>
        <v>27</v>
      </c>
      <c r="M63" s="141"/>
      <c r="N63" s="142"/>
      <c r="R63" s="172"/>
    </row>
    <row r="64" spans="1:18" x14ac:dyDescent="0.2">
      <c r="A64" s="281">
        <v>58</v>
      </c>
      <c r="B64" s="282" t="s">
        <v>448</v>
      </c>
      <c r="C64" s="283">
        <v>9182</v>
      </c>
      <c r="D64" s="284">
        <v>1474</v>
      </c>
      <c r="E64" s="283">
        <v>9326</v>
      </c>
      <c r="F64" s="284">
        <v>1415</v>
      </c>
      <c r="G64" s="283">
        <v>9501</v>
      </c>
      <c r="H64" s="284">
        <v>1430</v>
      </c>
      <c r="I64" s="283">
        <v>9652</v>
      </c>
      <c r="J64" s="284">
        <v>1457</v>
      </c>
      <c r="K64" s="283">
        <f>I64-'[1]Año 2019'!$I64</f>
        <v>640</v>
      </c>
      <c r="L64" s="285">
        <f>$J64-'[1]Año 2019'!$J64</f>
        <v>7</v>
      </c>
      <c r="M64" s="180"/>
      <c r="N64" s="142"/>
    </row>
    <row r="65" spans="1:18" x14ac:dyDescent="0.2">
      <c r="A65" s="281">
        <v>59</v>
      </c>
      <c r="B65" s="282" t="s">
        <v>449</v>
      </c>
      <c r="C65" s="283">
        <v>22100</v>
      </c>
      <c r="D65" s="284">
        <v>1634</v>
      </c>
      <c r="E65" s="283">
        <v>22417</v>
      </c>
      <c r="F65" s="284">
        <v>1642</v>
      </c>
      <c r="G65" s="283">
        <v>22800</v>
      </c>
      <c r="H65" s="284">
        <v>1649</v>
      </c>
      <c r="I65" s="283">
        <v>23163</v>
      </c>
      <c r="J65" s="284">
        <v>1657</v>
      </c>
      <c r="K65" s="283">
        <f>I65-'[1]Año 2019'!$I65</f>
        <v>1390</v>
      </c>
      <c r="L65" s="285">
        <f>$J65-'[1]Año 2019'!$J65</f>
        <v>25</v>
      </c>
      <c r="M65" s="141"/>
      <c r="N65" s="142"/>
      <c r="R65" s="172"/>
    </row>
    <row r="66" spans="1:18" x14ac:dyDescent="0.2">
      <c r="A66" s="281">
        <v>60</v>
      </c>
      <c r="B66" s="282" t="s">
        <v>246</v>
      </c>
      <c r="C66" s="283">
        <v>60203</v>
      </c>
      <c r="D66" s="284">
        <v>8367</v>
      </c>
      <c r="E66" s="283">
        <v>60794</v>
      </c>
      <c r="F66" s="284">
        <v>8484</v>
      </c>
      <c r="G66" s="283">
        <v>61736</v>
      </c>
      <c r="H66" s="284">
        <v>8688</v>
      </c>
      <c r="I66" s="283">
        <v>62806</v>
      </c>
      <c r="J66" s="284">
        <v>8894</v>
      </c>
      <c r="K66" s="283">
        <f>I66-'[1]Año 2019'!$I66</f>
        <v>4282</v>
      </c>
      <c r="L66" s="285">
        <f>$J66-'[1]Año 2019'!$J66</f>
        <v>852</v>
      </c>
      <c r="M66" s="141"/>
      <c r="N66" s="142"/>
    </row>
    <row r="67" spans="1:18" x14ac:dyDescent="0.2">
      <c r="A67" s="281">
        <v>61</v>
      </c>
      <c r="B67" s="282" t="s">
        <v>242</v>
      </c>
      <c r="C67" s="283">
        <v>261810</v>
      </c>
      <c r="D67" s="284">
        <v>57270</v>
      </c>
      <c r="E67" s="283">
        <v>264117</v>
      </c>
      <c r="F67" s="284">
        <v>58464</v>
      </c>
      <c r="G67" s="283">
        <v>266808</v>
      </c>
      <c r="H67" s="284">
        <v>59718</v>
      </c>
      <c r="I67" s="283">
        <v>269901</v>
      </c>
      <c r="J67" s="284">
        <v>61356</v>
      </c>
      <c r="K67" s="283">
        <f>I67-'[1]Año 2019'!$I67</f>
        <v>14373</v>
      </c>
      <c r="L67" s="285">
        <f>$J67-'[1]Año 2019'!$J67</f>
        <v>6609</v>
      </c>
      <c r="M67" s="141"/>
      <c r="N67" s="142"/>
    </row>
    <row r="68" spans="1:18" x14ac:dyDescent="0.2">
      <c r="A68" s="281">
        <v>62</v>
      </c>
      <c r="B68" s="282" t="s">
        <v>245</v>
      </c>
      <c r="C68" s="283">
        <v>36415</v>
      </c>
      <c r="D68" s="284">
        <v>4765</v>
      </c>
      <c r="E68" s="283">
        <v>36668</v>
      </c>
      <c r="F68" s="284">
        <v>4791</v>
      </c>
      <c r="G68" s="283">
        <v>37044</v>
      </c>
      <c r="H68" s="284">
        <v>4868</v>
      </c>
      <c r="I68" s="283">
        <v>37635</v>
      </c>
      <c r="J68" s="284">
        <v>5005</v>
      </c>
      <c r="K68" s="283">
        <f>I68-'[1]Año 2019'!$I68</f>
        <v>2241</v>
      </c>
      <c r="L68" s="285">
        <f>$J68-'[1]Año 2019'!$J68</f>
        <v>411</v>
      </c>
      <c r="M68" s="141"/>
      <c r="N68" s="142"/>
    </row>
    <row r="69" spans="1:18" x14ac:dyDescent="0.2">
      <c r="A69" s="281">
        <v>63</v>
      </c>
      <c r="B69" s="282" t="s">
        <v>239</v>
      </c>
      <c r="C69" s="283">
        <v>2350</v>
      </c>
      <c r="D69" s="284">
        <v>781</v>
      </c>
      <c r="E69" s="283">
        <v>2374</v>
      </c>
      <c r="F69" s="284">
        <v>793</v>
      </c>
      <c r="G69" s="283">
        <v>2404</v>
      </c>
      <c r="H69" s="284">
        <v>812</v>
      </c>
      <c r="I69" s="283">
        <v>2455</v>
      </c>
      <c r="J69" s="284">
        <v>833</v>
      </c>
      <c r="K69" s="283">
        <f>I69-'[1]Año 2019'!$I69</f>
        <v>152</v>
      </c>
      <c r="L69" s="285">
        <f>$J69-'[1]Año 2019'!$J69</f>
        <v>66</v>
      </c>
      <c r="M69" s="141"/>
      <c r="N69" s="142"/>
      <c r="R69" s="172"/>
    </row>
    <row r="70" spans="1:18" x14ac:dyDescent="0.2">
      <c r="A70" s="281">
        <v>64</v>
      </c>
      <c r="B70" s="282" t="s">
        <v>248</v>
      </c>
      <c r="C70" s="283">
        <v>305178</v>
      </c>
      <c r="D70" s="284">
        <v>2113</v>
      </c>
      <c r="E70" s="283">
        <v>306307</v>
      </c>
      <c r="F70" s="284">
        <v>2128</v>
      </c>
      <c r="G70" s="283">
        <v>309197</v>
      </c>
      <c r="H70" s="284">
        <v>2176</v>
      </c>
      <c r="I70" s="283">
        <v>313508</v>
      </c>
      <c r="J70" s="284">
        <v>2243</v>
      </c>
      <c r="K70" s="283">
        <f>I70-'[1]Año 2019'!$I70</f>
        <v>16327</v>
      </c>
      <c r="L70" s="285">
        <f>$J70-'[1]Año 2019'!$J70</f>
        <v>260</v>
      </c>
      <c r="M70" s="141"/>
      <c r="N70" s="142"/>
      <c r="R70" s="172"/>
    </row>
    <row r="71" spans="1:18" x14ac:dyDescent="0.2">
      <c r="A71" s="281">
        <v>65</v>
      </c>
      <c r="B71" s="282" t="s">
        <v>249</v>
      </c>
      <c r="C71" s="283">
        <v>929185</v>
      </c>
      <c r="D71" s="284">
        <v>5085</v>
      </c>
      <c r="E71" s="283">
        <v>946217</v>
      </c>
      <c r="F71" s="284">
        <v>5129</v>
      </c>
      <c r="G71" s="283">
        <v>971059</v>
      </c>
      <c r="H71" s="284">
        <v>5265</v>
      </c>
      <c r="I71" s="283">
        <v>994279</v>
      </c>
      <c r="J71" s="284">
        <v>5395</v>
      </c>
      <c r="K71" s="283">
        <f>I71-'[1]Año 2019'!$I71</f>
        <v>89749</v>
      </c>
      <c r="L71" s="285">
        <f>$J71-'[1]Año 2019'!$J71</f>
        <v>347</v>
      </c>
      <c r="M71" s="141"/>
      <c r="N71" s="142"/>
      <c r="R71" s="172"/>
    </row>
    <row r="72" spans="1:18" x14ac:dyDescent="0.2">
      <c r="A72" s="281">
        <v>66</v>
      </c>
      <c r="B72" s="282" t="s">
        <v>247</v>
      </c>
      <c r="C72" s="283">
        <v>1350069</v>
      </c>
      <c r="D72" s="284">
        <v>105043</v>
      </c>
      <c r="E72" s="283">
        <v>1362454</v>
      </c>
      <c r="F72" s="284">
        <v>105242</v>
      </c>
      <c r="G72" s="283">
        <v>1383703</v>
      </c>
      <c r="H72" s="284">
        <v>106951</v>
      </c>
      <c r="I72" s="283">
        <v>1402698</v>
      </c>
      <c r="J72" s="284">
        <v>108770</v>
      </c>
      <c r="K72" s="283">
        <f>I72-'[1]Año 2019'!$I72</f>
        <v>84273</v>
      </c>
      <c r="L72" s="285">
        <f>$J72-'[1]Año 2019'!$J72</f>
        <v>6441</v>
      </c>
      <c r="M72" s="141"/>
      <c r="N72" s="142"/>
    </row>
    <row r="73" spans="1:18" x14ac:dyDescent="0.2">
      <c r="A73" s="281">
        <v>67</v>
      </c>
      <c r="B73" s="282" t="s">
        <v>240</v>
      </c>
      <c r="C73" s="283">
        <v>2095</v>
      </c>
      <c r="D73" s="284">
        <v>1671</v>
      </c>
      <c r="E73" s="283">
        <v>2124</v>
      </c>
      <c r="F73" s="284">
        <v>1685</v>
      </c>
      <c r="G73" s="283">
        <v>2188</v>
      </c>
      <c r="H73" s="284">
        <v>1719</v>
      </c>
      <c r="I73" s="283">
        <v>2262</v>
      </c>
      <c r="J73" s="284">
        <v>1763</v>
      </c>
      <c r="K73" s="283">
        <f>I73-'[1]Año 2019'!$I73</f>
        <v>220</v>
      </c>
      <c r="L73" s="285">
        <f>$J73-'[1]Año 2019'!$J73</f>
        <v>141</v>
      </c>
      <c r="M73" s="141"/>
      <c r="N73" s="142"/>
      <c r="R73" s="172"/>
    </row>
    <row r="74" spans="1:18" x14ac:dyDescent="0.2">
      <c r="A74" s="281">
        <v>68</v>
      </c>
      <c r="B74" s="282" t="s">
        <v>237</v>
      </c>
      <c r="C74" s="283">
        <v>3278</v>
      </c>
      <c r="D74" s="284">
        <v>1022</v>
      </c>
      <c r="E74" s="283">
        <v>3329</v>
      </c>
      <c r="F74" s="284">
        <v>1028</v>
      </c>
      <c r="G74" s="283">
        <v>3403</v>
      </c>
      <c r="H74" s="284">
        <v>1044</v>
      </c>
      <c r="I74" s="283">
        <v>3529</v>
      </c>
      <c r="J74" s="284">
        <v>1048</v>
      </c>
      <c r="K74" s="283">
        <f>I74-'[1]Año 2019'!$I74</f>
        <v>346</v>
      </c>
      <c r="L74" s="285">
        <f>$J74-'[1]Año 2019'!$J74</f>
        <v>54</v>
      </c>
      <c r="M74" s="141"/>
      <c r="N74" s="142"/>
      <c r="R74" s="172"/>
    </row>
    <row r="75" spans="1:18" x14ac:dyDescent="0.2">
      <c r="A75" s="281">
        <v>69</v>
      </c>
      <c r="B75" s="282" t="s">
        <v>243</v>
      </c>
      <c r="C75" s="283">
        <v>3592</v>
      </c>
      <c r="D75" s="284">
        <v>777</v>
      </c>
      <c r="E75" s="283">
        <v>3630</v>
      </c>
      <c r="F75" s="284">
        <v>786</v>
      </c>
      <c r="G75" s="283">
        <v>3701</v>
      </c>
      <c r="H75" s="284">
        <v>805</v>
      </c>
      <c r="I75" s="283">
        <v>3800</v>
      </c>
      <c r="J75" s="284">
        <v>824</v>
      </c>
      <c r="K75" s="283">
        <f>I75-'[1]Año 2019'!$I75</f>
        <v>305</v>
      </c>
      <c r="L75" s="285">
        <f>$J75-'[1]Año 2019'!$J75</f>
        <v>78</v>
      </c>
      <c r="M75" s="141"/>
      <c r="N75" s="142"/>
      <c r="R75" s="172"/>
    </row>
    <row r="76" spans="1:18" x14ac:dyDescent="0.2">
      <c r="A76" s="281">
        <v>70</v>
      </c>
      <c r="B76" s="282" t="s">
        <v>287</v>
      </c>
      <c r="C76" s="283">
        <v>49095</v>
      </c>
      <c r="D76" s="284">
        <v>3586</v>
      </c>
      <c r="E76" s="283">
        <v>50397</v>
      </c>
      <c r="F76" s="284">
        <v>3672</v>
      </c>
      <c r="G76" s="283">
        <v>52667</v>
      </c>
      <c r="H76" s="284">
        <v>3832</v>
      </c>
      <c r="I76" s="283">
        <v>55553</v>
      </c>
      <c r="J76" s="284">
        <v>4028</v>
      </c>
      <c r="K76" s="283">
        <f>I76-'[1]Año 2019'!$I76</f>
        <v>9987</v>
      </c>
      <c r="L76" s="285">
        <f>$J76-'[1]Año 2019'!$J76</f>
        <v>608</v>
      </c>
      <c r="M76" s="141"/>
      <c r="N76" s="142"/>
      <c r="R76" s="172"/>
    </row>
    <row r="77" spans="1:18" x14ac:dyDescent="0.2">
      <c r="A77" s="281">
        <v>71</v>
      </c>
      <c r="B77" s="282" t="s">
        <v>288</v>
      </c>
      <c r="C77" s="283">
        <v>7222</v>
      </c>
      <c r="D77" s="284">
        <v>868</v>
      </c>
      <c r="E77" s="283">
        <v>7424</v>
      </c>
      <c r="F77" s="284">
        <v>884</v>
      </c>
      <c r="G77" s="283">
        <v>7683</v>
      </c>
      <c r="H77" s="284">
        <v>922</v>
      </c>
      <c r="I77" s="283">
        <v>8033</v>
      </c>
      <c r="J77" s="284">
        <v>969</v>
      </c>
      <c r="K77" s="283">
        <f>I77-'[1]Año 2019'!$I77</f>
        <v>1079</v>
      </c>
      <c r="L77" s="285">
        <f>$J77-'[1]Año 2019'!$J77</f>
        <v>144</v>
      </c>
      <c r="M77" s="141"/>
      <c r="N77" s="142"/>
    </row>
    <row r="78" spans="1:18" x14ac:dyDescent="0.2">
      <c r="A78" s="281">
        <v>72</v>
      </c>
      <c r="B78" s="282" t="s">
        <v>289</v>
      </c>
      <c r="C78" s="283">
        <v>5796</v>
      </c>
      <c r="D78" s="284">
        <v>1154</v>
      </c>
      <c r="E78" s="283">
        <v>5971</v>
      </c>
      <c r="F78" s="284">
        <v>1169</v>
      </c>
      <c r="G78" s="283">
        <v>6207</v>
      </c>
      <c r="H78" s="284">
        <v>1213</v>
      </c>
      <c r="I78" s="283">
        <v>6475</v>
      </c>
      <c r="J78" s="284">
        <v>1256</v>
      </c>
      <c r="K78" s="283">
        <f>I78-'[1]Año 2019'!$I78</f>
        <v>943</v>
      </c>
      <c r="L78" s="285">
        <f>$J78-'[1]Año 2019'!$J78</f>
        <v>173</v>
      </c>
      <c r="M78" s="141"/>
      <c r="N78" s="142"/>
    </row>
    <row r="79" spans="1:18" x14ac:dyDescent="0.2">
      <c r="A79" s="281">
        <v>73</v>
      </c>
      <c r="B79" s="282" t="s">
        <v>290</v>
      </c>
      <c r="C79" s="283">
        <v>530</v>
      </c>
      <c r="D79" s="284">
        <v>80</v>
      </c>
      <c r="E79" s="283">
        <v>543</v>
      </c>
      <c r="F79" s="284">
        <v>81</v>
      </c>
      <c r="G79" s="283">
        <v>564</v>
      </c>
      <c r="H79" s="284">
        <v>81</v>
      </c>
      <c r="I79" s="283">
        <v>581</v>
      </c>
      <c r="J79" s="284">
        <v>87</v>
      </c>
      <c r="K79" s="283">
        <f>I79-'[1]Año 2019'!$I79</f>
        <v>73</v>
      </c>
      <c r="L79" s="285">
        <f>$J79-'[1]Año 2019'!$J79</f>
        <v>13</v>
      </c>
      <c r="M79" s="141"/>
      <c r="N79" s="142"/>
      <c r="R79" s="172"/>
    </row>
    <row r="80" spans="1:18" x14ac:dyDescent="0.2">
      <c r="A80" s="281">
        <v>74</v>
      </c>
      <c r="B80" s="282" t="s">
        <v>291</v>
      </c>
      <c r="C80" s="283">
        <v>7648</v>
      </c>
      <c r="D80" s="284">
        <v>1066</v>
      </c>
      <c r="E80" s="283">
        <v>7731</v>
      </c>
      <c r="F80" s="284">
        <v>1081</v>
      </c>
      <c r="G80" s="283">
        <v>7884</v>
      </c>
      <c r="H80" s="284">
        <v>1117</v>
      </c>
      <c r="I80" s="283">
        <v>8115</v>
      </c>
      <c r="J80" s="284">
        <v>1177</v>
      </c>
      <c r="K80" s="283">
        <f>I80-'[1]Año 2019'!$I80</f>
        <v>732</v>
      </c>
      <c r="L80" s="285">
        <f>$J80-'[1]Año 2019'!$J80</f>
        <v>168</v>
      </c>
      <c r="M80" s="141"/>
      <c r="N80" s="142"/>
    </row>
    <row r="81" spans="1:18" x14ac:dyDescent="0.2">
      <c r="A81" s="281">
        <v>75</v>
      </c>
      <c r="B81" s="282" t="s">
        <v>292</v>
      </c>
      <c r="C81" s="283">
        <v>22621</v>
      </c>
      <c r="D81" s="284">
        <v>22754</v>
      </c>
      <c r="E81" s="283">
        <v>22940</v>
      </c>
      <c r="F81" s="284">
        <v>23082</v>
      </c>
      <c r="G81" s="283">
        <v>23346</v>
      </c>
      <c r="H81" s="284">
        <v>23622</v>
      </c>
      <c r="I81" s="283">
        <v>23786</v>
      </c>
      <c r="J81" s="284">
        <v>24181</v>
      </c>
      <c r="K81" s="283">
        <f>I81-'[1]Año 2019'!$I81</f>
        <v>1691</v>
      </c>
      <c r="L81" s="285">
        <f>$J81-'[1]Año 2019'!$J81</f>
        <v>2210</v>
      </c>
      <c r="M81" s="141"/>
      <c r="N81" s="142"/>
      <c r="R81" s="172"/>
    </row>
    <row r="82" spans="1:18" x14ac:dyDescent="0.2">
      <c r="A82" s="281">
        <v>76</v>
      </c>
      <c r="B82" s="282" t="s">
        <v>293</v>
      </c>
      <c r="C82" s="283">
        <v>593694</v>
      </c>
      <c r="D82" s="284">
        <v>96749</v>
      </c>
      <c r="E82" s="283">
        <v>599424</v>
      </c>
      <c r="F82" s="284">
        <v>97442</v>
      </c>
      <c r="G82" s="283">
        <v>609494</v>
      </c>
      <c r="H82" s="284">
        <v>99070</v>
      </c>
      <c r="I82" s="283">
        <v>621587</v>
      </c>
      <c r="J82" s="284">
        <v>101240</v>
      </c>
      <c r="K82" s="283">
        <f>I82-'[1]Año 2019'!$I82</f>
        <v>46899</v>
      </c>
      <c r="L82" s="285">
        <f>$J82-'[1]Año 2019'!$J82</f>
        <v>9049</v>
      </c>
      <c r="M82" s="141"/>
      <c r="N82" s="142"/>
    </row>
    <row r="83" spans="1:18" s="76" customFormat="1" x14ac:dyDescent="0.2">
      <c r="A83" s="281">
        <v>77</v>
      </c>
      <c r="B83" s="282" t="s">
        <v>294</v>
      </c>
      <c r="C83" s="283">
        <v>800</v>
      </c>
      <c r="D83" s="284">
        <v>205</v>
      </c>
      <c r="E83" s="283">
        <v>813</v>
      </c>
      <c r="F83" s="284">
        <v>207</v>
      </c>
      <c r="G83" s="283">
        <v>858</v>
      </c>
      <c r="H83" s="284">
        <v>212</v>
      </c>
      <c r="I83" s="283">
        <v>898</v>
      </c>
      <c r="J83" s="284">
        <v>221</v>
      </c>
      <c r="K83" s="283">
        <f>I83-'[1]Año 2019'!$I83</f>
        <v>133</v>
      </c>
      <c r="L83" s="285">
        <f>$J83-'[1]Año 2019'!$J83</f>
        <v>24</v>
      </c>
      <c r="M83" s="141"/>
      <c r="N83" s="142"/>
      <c r="R83" s="173"/>
    </row>
    <row r="84" spans="1:18" x14ac:dyDescent="0.2">
      <c r="A84" s="281">
        <v>78</v>
      </c>
      <c r="B84" s="282" t="s">
        <v>295</v>
      </c>
      <c r="C84" s="283">
        <v>12615</v>
      </c>
      <c r="D84" s="284">
        <v>3591</v>
      </c>
      <c r="E84" s="283">
        <v>12705</v>
      </c>
      <c r="F84" s="284">
        <v>3634</v>
      </c>
      <c r="G84" s="283">
        <v>12879</v>
      </c>
      <c r="H84" s="284">
        <v>3712</v>
      </c>
      <c r="I84" s="283">
        <v>13147</v>
      </c>
      <c r="J84" s="284">
        <v>3801</v>
      </c>
      <c r="K84" s="283">
        <f>I84-'[1]Año 2019'!$I84</f>
        <v>891</v>
      </c>
      <c r="L84" s="285">
        <f>$J84-'[1]Año 2019'!$J84</f>
        <v>337</v>
      </c>
      <c r="M84" s="141"/>
      <c r="N84" s="142"/>
      <c r="R84" s="172"/>
    </row>
    <row r="85" spans="1:18" x14ac:dyDescent="0.2">
      <c r="A85" s="281">
        <v>79</v>
      </c>
      <c r="B85" s="282" t="s">
        <v>296</v>
      </c>
      <c r="C85" s="283">
        <v>4587</v>
      </c>
      <c r="D85" s="284">
        <v>482</v>
      </c>
      <c r="E85" s="283">
        <v>4613</v>
      </c>
      <c r="F85" s="284">
        <v>484</v>
      </c>
      <c r="G85" s="283">
        <v>4670</v>
      </c>
      <c r="H85" s="284">
        <v>503</v>
      </c>
      <c r="I85" s="283">
        <v>4751</v>
      </c>
      <c r="J85" s="284">
        <v>523</v>
      </c>
      <c r="K85" s="283">
        <f>I85-'[1]Año 2019'!$I85</f>
        <v>268</v>
      </c>
      <c r="L85" s="285">
        <f>$J85-'[1]Año 2019'!$J85</f>
        <v>66</v>
      </c>
      <c r="M85" s="141"/>
      <c r="N85" s="142"/>
      <c r="R85" s="172"/>
    </row>
    <row r="86" spans="1:18" x14ac:dyDescent="0.2">
      <c r="A86" s="281">
        <v>80</v>
      </c>
      <c r="B86" s="282" t="s">
        <v>297</v>
      </c>
      <c r="C86" s="283">
        <v>190027</v>
      </c>
      <c r="D86" s="284">
        <v>35983</v>
      </c>
      <c r="E86" s="283">
        <v>192028</v>
      </c>
      <c r="F86" s="284">
        <v>36222</v>
      </c>
      <c r="G86" s="283">
        <v>196289</v>
      </c>
      <c r="H86" s="284">
        <v>36869</v>
      </c>
      <c r="I86" s="283">
        <v>203517</v>
      </c>
      <c r="J86" s="284">
        <v>37893</v>
      </c>
      <c r="K86" s="283">
        <f>I86-'[1]Año 2019'!$I86</f>
        <v>23415</v>
      </c>
      <c r="L86" s="285">
        <f>$J86-'[1]Año 2019'!$J86</f>
        <v>3820</v>
      </c>
      <c r="M86" s="141"/>
      <c r="N86" s="142"/>
    </row>
    <row r="87" spans="1:18" x14ac:dyDescent="0.2">
      <c r="A87" s="281">
        <v>81</v>
      </c>
      <c r="B87" s="282" t="s">
        <v>372</v>
      </c>
      <c r="C87" s="283">
        <v>2211</v>
      </c>
      <c r="D87" s="284">
        <v>279</v>
      </c>
      <c r="E87" s="283">
        <v>2703</v>
      </c>
      <c r="F87" s="284">
        <v>349</v>
      </c>
      <c r="G87" s="283">
        <v>3482</v>
      </c>
      <c r="H87" s="284">
        <v>446</v>
      </c>
      <c r="I87" s="283">
        <v>4371</v>
      </c>
      <c r="J87" s="284">
        <v>566</v>
      </c>
      <c r="K87" s="283">
        <f>I87-'[1]Año 2019'!$I87</f>
        <v>3303</v>
      </c>
      <c r="L87" s="285">
        <f>$J87-'[1]Año 2019'!$J87</f>
        <v>405</v>
      </c>
      <c r="M87" s="141"/>
      <c r="N87" s="142"/>
      <c r="R87" s="172"/>
    </row>
    <row r="88" spans="1:18" x14ac:dyDescent="0.2">
      <c r="A88" s="281">
        <v>82</v>
      </c>
      <c r="B88" s="282" t="s">
        <v>373</v>
      </c>
      <c r="C88" s="283">
        <v>3557</v>
      </c>
      <c r="D88" s="284">
        <v>696</v>
      </c>
      <c r="E88" s="283">
        <v>4133</v>
      </c>
      <c r="F88" s="284">
        <v>784</v>
      </c>
      <c r="G88" s="283">
        <v>4654</v>
      </c>
      <c r="H88" s="284">
        <v>949</v>
      </c>
      <c r="I88" s="283">
        <v>5375</v>
      </c>
      <c r="J88" s="284">
        <v>1169</v>
      </c>
      <c r="K88" s="283">
        <f>I88-'[1]Año 2019'!$I88</f>
        <v>3763</v>
      </c>
      <c r="L88" s="285">
        <f>$J88-'[1]Año 2019'!$J88</f>
        <v>779</v>
      </c>
      <c r="M88" s="141"/>
      <c r="N88" s="142"/>
    </row>
    <row r="89" spans="1:18" x14ac:dyDescent="0.2">
      <c r="A89" s="281">
        <v>83</v>
      </c>
      <c r="B89" s="282" t="s">
        <v>374</v>
      </c>
      <c r="C89" s="283">
        <v>1746</v>
      </c>
      <c r="D89" s="284">
        <v>186</v>
      </c>
      <c r="E89" s="283">
        <v>2157</v>
      </c>
      <c r="F89" s="284">
        <v>220</v>
      </c>
      <c r="G89" s="283">
        <v>2696</v>
      </c>
      <c r="H89" s="284">
        <v>288</v>
      </c>
      <c r="I89" s="283">
        <v>3274</v>
      </c>
      <c r="J89" s="284">
        <v>379</v>
      </c>
      <c r="K89" s="283">
        <f>I89-'[1]Año 2019'!$I89</f>
        <v>2406</v>
      </c>
      <c r="L89" s="285">
        <f>$J89-'[1]Año 2019'!$J89</f>
        <v>280</v>
      </c>
      <c r="M89" s="141"/>
      <c r="N89" s="142"/>
      <c r="R89" s="172"/>
    </row>
    <row r="90" spans="1:18" x14ac:dyDescent="0.2">
      <c r="A90" s="281">
        <v>84</v>
      </c>
      <c r="B90" s="282" t="s">
        <v>375</v>
      </c>
      <c r="C90" s="283">
        <v>1226</v>
      </c>
      <c r="D90" s="284">
        <v>223</v>
      </c>
      <c r="E90" s="283">
        <v>1473</v>
      </c>
      <c r="F90" s="284">
        <v>253</v>
      </c>
      <c r="G90" s="283">
        <v>1679</v>
      </c>
      <c r="H90" s="284">
        <v>292</v>
      </c>
      <c r="I90" s="283">
        <v>1872</v>
      </c>
      <c r="J90" s="284">
        <v>342</v>
      </c>
      <c r="K90" s="283">
        <f>I90-'[1]Año 2019'!$I90</f>
        <v>1120</v>
      </c>
      <c r="L90" s="285">
        <f>$J90-'[1]Año 2019'!$J90</f>
        <v>193</v>
      </c>
      <c r="M90" s="141"/>
      <c r="N90" s="142"/>
    </row>
    <row r="91" spans="1:18" x14ac:dyDescent="0.2">
      <c r="A91" s="281">
        <v>85</v>
      </c>
      <c r="B91" s="282" t="s">
        <v>376</v>
      </c>
      <c r="C91" s="283">
        <v>10952</v>
      </c>
      <c r="D91" s="284">
        <v>785</v>
      </c>
      <c r="E91" s="283">
        <v>12276</v>
      </c>
      <c r="F91" s="284">
        <v>855</v>
      </c>
      <c r="G91" s="283">
        <v>15524</v>
      </c>
      <c r="H91" s="284">
        <v>966</v>
      </c>
      <c r="I91" s="283">
        <v>19873</v>
      </c>
      <c r="J91" s="284">
        <v>1151</v>
      </c>
      <c r="K91" s="283">
        <f>I91-'[1]Año 2019'!$I91</f>
        <v>16449</v>
      </c>
      <c r="L91" s="285">
        <f>$J91-'[1]Año 2019'!$J91</f>
        <v>725</v>
      </c>
      <c r="M91" s="141"/>
      <c r="N91" s="142"/>
    </row>
    <row r="92" spans="1:18" x14ac:dyDescent="0.2">
      <c r="A92" s="281">
        <v>0</v>
      </c>
      <c r="B92" s="282" t="s">
        <v>145</v>
      </c>
      <c r="C92" s="283"/>
      <c r="D92" s="284"/>
      <c r="E92" s="283"/>
      <c r="F92" s="284"/>
      <c r="G92" s="283"/>
      <c r="H92" s="284"/>
      <c r="I92" s="283"/>
      <c r="J92" s="284"/>
      <c r="K92" s="283"/>
      <c r="L92" s="285"/>
      <c r="M92" s="141"/>
      <c r="N92" s="142"/>
    </row>
    <row r="93" spans="1:18" x14ac:dyDescent="0.2">
      <c r="A93" s="286"/>
      <c r="B93" s="287" t="s">
        <v>60</v>
      </c>
      <c r="C93" s="288">
        <f>SUM(C7:C92)</f>
        <v>38935029</v>
      </c>
      <c r="D93" s="289">
        <f t="shared" ref="D93:J93" si="0">SUM(D7:D92)</f>
        <v>2135753</v>
      </c>
      <c r="E93" s="288">
        <v>39198857</v>
      </c>
      <c r="F93" s="289">
        <f t="shared" si="0"/>
        <v>2149058</v>
      </c>
      <c r="G93" s="288">
        <f t="shared" si="0"/>
        <v>39609720</v>
      </c>
      <c r="H93" s="289">
        <f t="shared" si="0"/>
        <v>2176720</v>
      </c>
      <c r="I93" s="288">
        <f>SUM(I7:I92)</f>
        <v>40112042</v>
      </c>
      <c r="J93" s="289">
        <f t="shared" si="0"/>
        <v>2212441</v>
      </c>
      <c r="K93" s="288">
        <f>SUM(K7:K92)</f>
        <v>1980456</v>
      </c>
      <c r="L93" s="290">
        <f>SUM(L7:L92)</f>
        <v>132694</v>
      </c>
      <c r="M93" s="141"/>
      <c r="N93" s="142"/>
    </row>
    <row r="94" spans="1:18" ht="18.75" customHeight="1" x14ac:dyDescent="0.2">
      <c r="E94" s="78"/>
      <c r="F94" s="76"/>
      <c r="G94" s="163"/>
      <c r="H94" s="163"/>
      <c r="I94" s="411"/>
      <c r="J94" s="412"/>
      <c r="K94" s="164"/>
      <c r="L94" s="164"/>
      <c r="M94" s="141"/>
      <c r="N94" s="142"/>
    </row>
    <row r="97" spans="1:13" ht="14.25" x14ac:dyDescent="0.2">
      <c r="A97" s="83"/>
      <c r="B97" s="83"/>
      <c r="C97" s="84"/>
      <c r="D97" s="85"/>
      <c r="E97" s="85"/>
      <c r="F97" s="85"/>
      <c r="G97" s="85"/>
      <c r="H97" s="85"/>
      <c r="I97" s="85"/>
      <c r="J97" s="85"/>
      <c r="K97" s="85"/>
      <c r="L97" s="85"/>
      <c r="M97" s="143"/>
    </row>
    <row r="98" spans="1:13" ht="14.25" x14ac:dyDescent="0.2">
      <c r="A98" s="83"/>
      <c r="B98" s="83"/>
      <c r="C98" s="84"/>
      <c r="D98" s="85"/>
      <c r="E98" s="85"/>
      <c r="F98" s="85"/>
      <c r="G98" s="85"/>
      <c r="H98" s="85"/>
      <c r="I98" s="85"/>
      <c r="J98" s="85"/>
      <c r="K98" s="85"/>
      <c r="L98" s="85"/>
      <c r="M98" s="143"/>
    </row>
    <row r="99" spans="1:13" ht="14.25" x14ac:dyDescent="0.2">
      <c r="A99" s="83"/>
      <c r="B99" s="83"/>
      <c r="C99" s="84"/>
      <c r="D99" s="85"/>
      <c r="E99" s="85"/>
      <c r="F99" s="85"/>
      <c r="G99" s="85"/>
      <c r="H99" s="85"/>
      <c r="I99" s="85"/>
      <c r="J99" s="85"/>
      <c r="K99" s="85"/>
      <c r="L99" s="85"/>
      <c r="M99" s="143"/>
    </row>
    <row r="100" spans="1:13" ht="14.25" x14ac:dyDescent="0.2">
      <c r="A100" s="83"/>
      <c r="B100" s="83"/>
      <c r="C100" s="84"/>
      <c r="D100" s="85"/>
      <c r="E100" s="85"/>
      <c r="F100" s="85"/>
      <c r="G100" s="85"/>
      <c r="H100" s="85"/>
      <c r="I100" s="85"/>
      <c r="J100" s="85"/>
      <c r="K100" s="85"/>
      <c r="L100" s="85"/>
      <c r="M100" s="143"/>
    </row>
    <row r="101" spans="1:13" ht="14.25" x14ac:dyDescent="0.2">
      <c r="A101" s="83"/>
      <c r="B101" s="83"/>
      <c r="C101" s="84"/>
      <c r="D101" s="85"/>
      <c r="E101" s="85"/>
      <c r="F101" s="85"/>
      <c r="G101" s="85"/>
      <c r="H101" s="85"/>
      <c r="I101" s="85"/>
      <c r="J101" s="85"/>
      <c r="K101" s="85"/>
      <c r="L101" s="85"/>
      <c r="M101" s="143"/>
    </row>
    <row r="102" spans="1:13" ht="14.25" x14ac:dyDescent="0.2">
      <c r="A102" s="83"/>
      <c r="B102" s="83"/>
      <c r="C102" s="84"/>
      <c r="D102" s="85"/>
      <c r="E102" s="85"/>
      <c r="F102" s="85"/>
      <c r="G102" s="85"/>
      <c r="H102" s="85"/>
      <c r="I102" s="85"/>
      <c r="J102" s="85"/>
      <c r="K102" s="85"/>
      <c r="L102" s="85"/>
      <c r="M102" s="143"/>
    </row>
    <row r="103" spans="1:13" ht="14.25" x14ac:dyDescent="0.2">
      <c r="A103" s="83"/>
      <c r="B103" s="83"/>
      <c r="C103" s="84"/>
      <c r="D103" s="85"/>
      <c r="E103" s="85"/>
      <c r="F103" s="85"/>
      <c r="G103" s="85"/>
      <c r="H103" s="85"/>
      <c r="I103" s="85"/>
      <c r="J103" s="85"/>
      <c r="K103" s="85"/>
      <c r="L103" s="85"/>
      <c r="M103" s="143"/>
    </row>
    <row r="104" spans="1:13" ht="14.25" x14ac:dyDescent="0.2">
      <c r="A104" s="83"/>
      <c r="B104" s="83"/>
      <c r="C104" s="84"/>
      <c r="D104" s="85"/>
      <c r="E104" s="85"/>
      <c r="F104" s="85"/>
      <c r="G104" s="85"/>
      <c r="H104" s="85"/>
      <c r="I104" s="85"/>
      <c r="J104" s="85"/>
      <c r="K104" s="85"/>
      <c r="L104" s="85"/>
      <c r="M104" s="143"/>
    </row>
    <row r="105" spans="1:13" ht="14.25" x14ac:dyDescent="0.2">
      <c r="A105" s="83"/>
      <c r="B105" s="83"/>
      <c r="C105" s="84"/>
      <c r="D105" s="85"/>
      <c r="E105" s="85"/>
      <c r="F105" s="85"/>
      <c r="G105" s="85"/>
      <c r="H105" s="85"/>
      <c r="I105" s="85"/>
      <c r="J105" s="85"/>
      <c r="K105" s="85"/>
      <c r="L105" s="85"/>
      <c r="M105" s="143"/>
    </row>
    <row r="106" spans="1:13" ht="14.25" x14ac:dyDescent="0.2">
      <c r="A106" s="83"/>
      <c r="B106" s="83"/>
      <c r="C106" s="84"/>
      <c r="D106" s="85"/>
      <c r="E106" s="85"/>
      <c r="F106" s="85"/>
      <c r="G106" s="85"/>
      <c r="H106" s="85"/>
      <c r="I106" s="85"/>
      <c r="J106" s="85"/>
      <c r="K106" s="85"/>
      <c r="L106" s="85"/>
      <c r="M106" s="143"/>
    </row>
    <row r="107" spans="1:13" ht="14.25" x14ac:dyDescent="0.2">
      <c r="A107" s="83"/>
      <c r="B107" s="83"/>
      <c r="C107" s="84"/>
      <c r="D107" s="85"/>
      <c r="E107" s="85"/>
      <c r="F107" s="85"/>
      <c r="G107" s="85"/>
      <c r="H107" s="85"/>
      <c r="I107" s="85"/>
      <c r="J107" s="85"/>
      <c r="K107" s="85"/>
      <c r="L107" s="85"/>
      <c r="M107" s="143"/>
    </row>
    <row r="108" spans="1:13" ht="14.25" x14ac:dyDescent="0.2">
      <c r="A108" s="83"/>
      <c r="B108" s="83"/>
      <c r="C108" s="84"/>
      <c r="D108" s="85"/>
      <c r="E108" s="85"/>
      <c r="F108" s="85"/>
      <c r="G108" s="85"/>
      <c r="H108" s="85"/>
      <c r="I108" s="85"/>
      <c r="J108" s="85"/>
      <c r="K108" s="85"/>
      <c r="L108" s="85"/>
      <c r="M108" s="143"/>
    </row>
    <row r="109" spans="1:13" ht="14.25" x14ac:dyDescent="0.2">
      <c r="A109" s="83"/>
      <c r="B109" s="83"/>
      <c r="C109" s="84"/>
      <c r="D109" s="85"/>
      <c r="E109" s="85"/>
      <c r="F109" s="85"/>
      <c r="G109" s="85"/>
      <c r="H109" s="85"/>
      <c r="I109" s="85"/>
      <c r="J109" s="85"/>
      <c r="K109" s="85"/>
      <c r="L109" s="85"/>
      <c r="M109" s="143"/>
    </row>
    <row r="110" spans="1:13" ht="14.25" x14ac:dyDescent="0.2">
      <c r="A110" s="83"/>
      <c r="B110" s="83"/>
      <c r="C110" s="84"/>
      <c r="D110" s="85"/>
      <c r="E110" s="85"/>
      <c r="F110" s="85"/>
      <c r="G110" s="85"/>
      <c r="H110" s="85"/>
      <c r="I110" s="85"/>
      <c r="J110" s="85"/>
      <c r="K110" s="85"/>
      <c r="L110" s="85"/>
      <c r="M110" s="143"/>
    </row>
    <row r="111" spans="1:13" ht="14.25" x14ac:dyDescent="0.2">
      <c r="A111" s="83"/>
      <c r="B111" s="83"/>
      <c r="C111" s="84"/>
      <c r="D111" s="85"/>
      <c r="E111" s="85"/>
      <c r="F111" s="85"/>
      <c r="G111" s="85"/>
      <c r="H111" s="85"/>
      <c r="I111" s="85"/>
      <c r="J111" s="85"/>
      <c r="K111" s="85"/>
      <c r="L111" s="85"/>
      <c r="M111" s="143"/>
    </row>
    <row r="112" spans="1:13" ht="14.25" x14ac:dyDescent="0.2">
      <c r="A112" s="83"/>
      <c r="B112" s="83"/>
      <c r="C112" s="84"/>
      <c r="D112" s="85"/>
      <c r="E112" s="85"/>
      <c r="F112" s="85"/>
      <c r="G112" s="85"/>
      <c r="H112" s="85"/>
      <c r="I112" s="85"/>
      <c r="J112" s="85"/>
      <c r="K112" s="85"/>
      <c r="L112" s="85"/>
      <c r="M112" s="143"/>
    </row>
    <row r="113" spans="1:13" ht="14.25" x14ac:dyDescent="0.2">
      <c r="A113" s="83"/>
      <c r="B113" s="83"/>
      <c r="C113" s="84"/>
      <c r="D113" s="85"/>
      <c r="E113" s="85"/>
      <c r="F113" s="85"/>
      <c r="G113" s="85"/>
      <c r="H113" s="85"/>
      <c r="I113" s="85"/>
      <c r="J113" s="85"/>
      <c r="K113" s="85"/>
      <c r="L113" s="85"/>
      <c r="M113" s="143"/>
    </row>
    <row r="114" spans="1:13" ht="14.25" x14ac:dyDescent="0.2">
      <c r="A114" s="83"/>
      <c r="B114" s="83"/>
      <c r="C114" s="84"/>
      <c r="D114" s="85"/>
      <c r="E114" s="85"/>
      <c r="F114" s="85"/>
      <c r="G114" s="85"/>
      <c r="H114" s="85"/>
      <c r="I114" s="85"/>
      <c r="J114" s="85"/>
      <c r="K114" s="85"/>
      <c r="L114" s="85"/>
      <c r="M114" s="143"/>
    </row>
    <row r="115" spans="1:13" ht="14.25" x14ac:dyDescent="0.2">
      <c r="A115" s="83"/>
      <c r="B115" s="83"/>
      <c r="C115" s="84"/>
      <c r="D115" s="85"/>
      <c r="E115" s="85"/>
      <c r="F115" s="85"/>
      <c r="G115" s="85"/>
      <c r="H115" s="85"/>
      <c r="I115" s="85"/>
      <c r="J115" s="85"/>
      <c r="K115" s="85"/>
      <c r="L115" s="85"/>
      <c r="M115" s="143"/>
    </row>
    <row r="116" spans="1:13" ht="14.25" x14ac:dyDescent="0.2">
      <c r="A116" s="83"/>
      <c r="B116" s="83"/>
      <c r="C116" s="84"/>
      <c r="D116" s="85"/>
      <c r="E116" s="85"/>
      <c r="F116" s="85"/>
      <c r="G116" s="85"/>
      <c r="H116" s="85"/>
      <c r="I116" s="85"/>
      <c r="J116" s="85"/>
      <c r="K116" s="85"/>
      <c r="L116" s="85"/>
      <c r="M116" s="143"/>
    </row>
    <row r="117" spans="1:13" ht="14.25" x14ac:dyDescent="0.2">
      <c r="A117" s="83"/>
      <c r="B117" s="83"/>
      <c r="C117" s="84"/>
      <c r="D117" s="85"/>
      <c r="E117" s="85"/>
      <c r="F117" s="85"/>
      <c r="G117" s="85"/>
      <c r="H117" s="85"/>
      <c r="I117" s="85"/>
      <c r="J117" s="85"/>
      <c r="K117" s="85"/>
      <c r="L117" s="85"/>
      <c r="M117" s="143"/>
    </row>
    <row r="118" spans="1:13" ht="14.25" x14ac:dyDescent="0.2">
      <c r="A118" s="83"/>
      <c r="B118" s="83"/>
      <c r="C118" s="84"/>
      <c r="D118" s="85"/>
      <c r="E118" s="85"/>
      <c r="F118" s="85"/>
      <c r="G118" s="85"/>
      <c r="H118" s="85"/>
      <c r="I118" s="85"/>
      <c r="J118" s="85"/>
      <c r="K118" s="85"/>
      <c r="L118" s="85"/>
      <c r="M118" s="143"/>
    </row>
    <row r="119" spans="1:13" ht="14.25" x14ac:dyDescent="0.2">
      <c r="A119" s="83"/>
      <c r="B119" s="83"/>
      <c r="C119" s="84"/>
      <c r="D119" s="85"/>
      <c r="E119" s="85"/>
      <c r="F119" s="85"/>
      <c r="G119" s="85"/>
      <c r="H119" s="85"/>
      <c r="I119" s="85"/>
      <c r="J119" s="85"/>
      <c r="K119" s="85"/>
      <c r="L119" s="85"/>
      <c r="M119" s="143"/>
    </row>
    <row r="120" spans="1:13" ht="14.25" x14ac:dyDescent="0.2">
      <c r="A120" s="83"/>
      <c r="B120" s="83"/>
      <c r="C120" s="84"/>
      <c r="D120" s="85"/>
      <c r="E120" s="85"/>
      <c r="F120" s="85"/>
      <c r="G120" s="85"/>
      <c r="H120" s="85"/>
      <c r="I120" s="85"/>
      <c r="J120" s="85"/>
      <c r="K120" s="85"/>
      <c r="L120" s="85"/>
      <c r="M120" s="143"/>
    </row>
    <row r="121" spans="1:13" ht="14.25" x14ac:dyDescent="0.2">
      <c r="A121" s="83"/>
      <c r="B121" s="83"/>
      <c r="C121" s="84"/>
      <c r="D121" s="85"/>
      <c r="E121" s="85"/>
      <c r="F121" s="85"/>
      <c r="G121" s="85"/>
      <c r="H121" s="85"/>
      <c r="I121" s="85"/>
      <c r="J121" s="85"/>
      <c r="K121" s="85"/>
      <c r="L121" s="85"/>
      <c r="M121" s="143"/>
    </row>
    <row r="122" spans="1:13" ht="14.25" x14ac:dyDescent="0.2">
      <c r="A122" s="83"/>
      <c r="B122" s="83"/>
      <c r="C122" s="84"/>
      <c r="D122" s="85"/>
      <c r="E122" s="85"/>
      <c r="F122" s="85"/>
      <c r="G122" s="85"/>
      <c r="H122" s="85"/>
      <c r="I122" s="85"/>
      <c r="J122" s="85"/>
      <c r="K122" s="85"/>
      <c r="L122" s="85"/>
      <c r="M122" s="143"/>
    </row>
    <row r="123" spans="1:13" ht="14.25" x14ac:dyDescent="0.2">
      <c r="A123" s="83"/>
      <c r="B123" s="83"/>
      <c r="C123" s="84"/>
      <c r="D123" s="85"/>
      <c r="E123" s="85"/>
      <c r="F123" s="85"/>
      <c r="G123" s="85"/>
      <c r="H123" s="85"/>
      <c r="I123" s="85"/>
      <c r="J123" s="85"/>
      <c r="K123" s="85"/>
      <c r="L123" s="85"/>
      <c r="M123" s="143"/>
    </row>
    <row r="124" spans="1:13" ht="14.25" x14ac:dyDescent="0.2">
      <c r="A124" s="83"/>
      <c r="B124" s="83"/>
      <c r="C124" s="84"/>
      <c r="D124" s="85"/>
      <c r="E124" s="85"/>
      <c r="F124" s="85"/>
      <c r="G124" s="85"/>
      <c r="H124" s="85"/>
      <c r="I124" s="85"/>
      <c r="J124" s="85"/>
      <c r="K124" s="85"/>
      <c r="L124" s="85"/>
      <c r="M124" s="143"/>
    </row>
    <row r="125" spans="1:13" ht="14.25" x14ac:dyDescent="0.2">
      <c r="A125" s="83"/>
      <c r="B125" s="83"/>
      <c r="C125" s="84"/>
      <c r="D125" s="85"/>
      <c r="E125" s="85"/>
      <c r="F125" s="85"/>
      <c r="G125" s="85"/>
      <c r="H125" s="85"/>
      <c r="I125" s="85"/>
      <c r="J125" s="85"/>
      <c r="K125" s="85"/>
      <c r="L125" s="85"/>
      <c r="M125" s="143"/>
    </row>
    <row r="126" spans="1:13" ht="14.25" x14ac:dyDescent="0.2">
      <c r="A126" s="83"/>
      <c r="B126" s="83"/>
      <c r="C126" s="84"/>
      <c r="D126" s="85"/>
      <c r="E126" s="85"/>
      <c r="F126" s="85"/>
      <c r="G126" s="85"/>
      <c r="H126" s="85"/>
      <c r="I126" s="85"/>
      <c r="J126" s="85"/>
      <c r="K126" s="85"/>
      <c r="L126" s="85"/>
      <c r="M126" s="143"/>
    </row>
    <row r="127" spans="1:13" ht="14.25" x14ac:dyDescent="0.2">
      <c r="A127" s="83"/>
      <c r="B127" s="83"/>
      <c r="C127" s="84"/>
      <c r="D127" s="85"/>
      <c r="E127" s="85"/>
      <c r="F127" s="85"/>
      <c r="G127" s="85"/>
      <c r="H127" s="85"/>
      <c r="I127" s="85"/>
      <c r="J127" s="85"/>
      <c r="K127" s="85"/>
      <c r="L127" s="85"/>
      <c r="M127" s="143"/>
    </row>
    <row r="128" spans="1:13" x14ac:dyDescent="0.2">
      <c r="A128" s="72"/>
      <c r="B128" s="72"/>
      <c r="C128" s="72"/>
      <c r="D128" s="85"/>
      <c r="E128" s="85"/>
      <c r="F128" s="85"/>
      <c r="G128" s="85"/>
      <c r="H128" s="85"/>
      <c r="I128" s="85"/>
      <c r="J128" s="85"/>
      <c r="K128" s="85"/>
      <c r="L128" s="85"/>
      <c r="M128" s="143"/>
    </row>
    <row r="129" spans="1:13" x14ac:dyDescent="0.2">
      <c r="A129" s="72"/>
      <c r="B129" s="72"/>
      <c r="C129" s="72"/>
      <c r="D129" s="85"/>
      <c r="E129" s="85"/>
      <c r="F129" s="85"/>
      <c r="G129" s="85"/>
      <c r="H129" s="85"/>
      <c r="I129" s="85"/>
      <c r="J129" s="85"/>
      <c r="K129" s="85"/>
      <c r="L129" s="85"/>
      <c r="M129" s="143"/>
    </row>
    <row r="130" spans="1:13" x14ac:dyDescent="0.2">
      <c r="A130" s="72"/>
      <c r="B130" s="72"/>
      <c r="C130" s="72"/>
      <c r="D130" s="85"/>
      <c r="E130" s="85"/>
      <c r="F130" s="85"/>
      <c r="G130" s="85"/>
      <c r="H130" s="85"/>
      <c r="I130" s="85"/>
      <c r="J130" s="85"/>
      <c r="K130" s="85"/>
      <c r="L130" s="85"/>
      <c r="M130" s="143"/>
    </row>
  </sheetData>
  <mergeCells count="11">
    <mergeCell ref="I94:J94"/>
    <mergeCell ref="A2:L2"/>
    <mergeCell ref="A4:A6"/>
    <mergeCell ref="B4:B6"/>
    <mergeCell ref="C4:D4"/>
    <mergeCell ref="E4:F4"/>
    <mergeCell ref="G4:H4"/>
    <mergeCell ref="I4:J4"/>
    <mergeCell ref="K4:L4"/>
    <mergeCell ref="K5:K6"/>
    <mergeCell ref="L5:L6"/>
  </mergeCells>
  <conditionalFormatting sqref="M7:N94">
    <cfRule type="cellIs" dxfId="14" priority="2" operator="greaterThan">
      <formula>0.2</formula>
    </cfRule>
  </conditionalFormatting>
  <conditionalFormatting sqref="M7:M94 N7:N93">
    <cfRule type="cellIs" dxfId="13" priority="1" operator="greaterThan">
      <formula>0.05</formula>
    </cfRule>
  </conditionalFormatting>
  <pageMargins left="0.74803149606299213" right="0.74803149606299213" top="0.98425196850393704" bottom="0.98425196850393704" header="0" footer="0"/>
  <pageSetup scale="34" orientation="portrait" r:id="rId1"/>
  <headerFooter alignWithMargins="0"/>
  <ignoredErrors>
    <ignoredError sqref="C93:L93"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topLeftCell="A7" workbookViewId="0">
      <selection activeCell="A7" sqref="A7"/>
    </sheetView>
  </sheetViews>
  <sheetFormatPr baseColWidth="10" defaultColWidth="11.5703125" defaultRowHeight="12.75" x14ac:dyDescent="0.2"/>
  <cols>
    <col min="1" max="1" width="6.5703125" style="222" customWidth="1"/>
    <col min="2" max="2" width="35.7109375" style="222" customWidth="1"/>
    <col min="3" max="3" width="50.7109375" style="222" customWidth="1"/>
    <col min="4" max="9" width="15.5703125" style="222" customWidth="1"/>
    <col min="10" max="16384" width="11.5703125" style="222"/>
  </cols>
  <sheetData>
    <row r="1" spans="1:15" ht="20.25" x14ac:dyDescent="0.2">
      <c r="A1" s="221"/>
      <c r="B1" s="237"/>
      <c r="C1" s="221"/>
      <c r="D1" s="221"/>
      <c r="E1" s="204"/>
      <c r="F1" s="204"/>
      <c r="G1" s="204"/>
      <c r="H1" s="221"/>
    </row>
    <row r="2" spans="1:15" ht="20.25" x14ac:dyDescent="0.2">
      <c r="A2" s="221"/>
      <c r="B2" s="204"/>
      <c r="C2" s="204"/>
      <c r="D2" s="204"/>
      <c r="E2" s="204"/>
      <c r="F2" s="204"/>
      <c r="G2" s="204"/>
      <c r="H2" s="221"/>
    </row>
    <row r="3" spans="1:15" ht="20.25" customHeight="1" x14ac:dyDescent="0.2">
      <c r="A3" s="221"/>
      <c r="B3" s="204"/>
      <c r="C3" s="377" t="s">
        <v>404</v>
      </c>
      <c r="D3" s="377"/>
      <c r="E3" s="377"/>
      <c r="F3" s="377"/>
      <c r="G3" s="377"/>
      <c r="H3" s="377"/>
    </row>
    <row r="4" spans="1:15" ht="20.25" x14ac:dyDescent="0.2">
      <c r="A4" s="221"/>
      <c r="B4" s="204"/>
      <c r="C4" s="377"/>
      <c r="D4" s="377"/>
      <c r="E4" s="377"/>
      <c r="F4" s="377"/>
      <c r="G4" s="377"/>
      <c r="H4" s="377"/>
    </row>
    <row r="5" spans="1:15" ht="13.9" customHeight="1" x14ac:dyDescent="0.2">
      <c r="A5" s="221"/>
      <c r="B5" s="206"/>
      <c r="C5" s="389" t="s">
        <v>418</v>
      </c>
      <c r="D5" s="389"/>
      <c r="E5" s="389"/>
      <c r="F5" s="389"/>
      <c r="G5" s="389"/>
      <c r="H5" s="389"/>
    </row>
    <row r="6" spans="1:15" x14ac:dyDescent="0.2">
      <c r="A6" s="221"/>
    </row>
    <row r="7" spans="1:15" x14ac:dyDescent="0.2">
      <c r="A7" s="221"/>
      <c r="B7" s="238"/>
      <c r="C7" s="221"/>
      <c r="D7" s="221"/>
      <c r="E7" s="221"/>
      <c r="F7" s="221"/>
      <c r="G7" s="221"/>
      <c r="H7" s="221"/>
    </row>
    <row r="8" spans="1:15" ht="18" x14ac:dyDescent="0.2">
      <c r="B8" s="207" t="s">
        <v>394</v>
      </c>
    </row>
    <row r="10" spans="1:15" ht="20.45" customHeight="1" thickBot="1" x14ac:dyDescent="0.25">
      <c r="B10" s="255" t="s">
        <v>233</v>
      </c>
      <c r="C10" s="379" t="s">
        <v>395</v>
      </c>
      <c r="D10" s="380"/>
      <c r="E10" s="380"/>
      <c r="F10" s="380"/>
      <c r="G10" s="380"/>
      <c r="H10" s="380"/>
    </row>
    <row r="11" spans="1:15" ht="6" customHeight="1" thickTop="1" x14ac:dyDescent="0.2">
      <c r="B11" s="213"/>
      <c r="C11" s="236"/>
      <c r="D11" s="213"/>
      <c r="E11" s="213"/>
      <c r="F11" s="213"/>
      <c r="G11" s="213"/>
      <c r="H11" s="213"/>
    </row>
    <row r="12" spans="1:15" ht="42.6" customHeight="1" x14ac:dyDescent="0.2">
      <c r="B12" s="272">
        <v>1</v>
      </c>
      <c r="C12" s="385" t="s">
        <v>499</v>
      </c>
      <c r="D12" s="386"/>
      <c r="E12" s="386"/>
      <c r="F12" s="386"/>
      <c r="G12" s="386"/>
      <c r="H12" s="386"/>
      <c r="J12" s="273"/>
      <c r="K12" s="273"/>
      <c r="L12" s="273"/>
      <c r="M12" s="273"/>
      <c r="N12" s="273"/>
      <c r="O12" s="273"/>
    </row>
    <row r="13" spans="1:15" s="224" customFormat="1" ht="42.6" customHeight="1" x14ac:dyDescent="0.2">
      <c r="A13" s="223"/>
      <c r="B13" s="272">
        <v>2</v>
      </c>
      <c r="C13" s="385" t="s">
        <v>419</v>
      </c>
      <c r="D13" s="386"/>
      <c r="E13" s="386"/>
      <c r="F13" s="386"/>
      <c r="G13" s="386"/>
      <c r="H13" s="386"/>
      <c r="J13" s="273"/>
      <c r="K13" s="273"/>
      <c r="L13" s="273"/>
      <c r="M13" s="273"/>
      <c r="N13" s="273"/>
      <c r="O13" s="273"/>
    </row>
    <row r="14" spans="1:15" s="224" customFormat="1" ht="51.75" customHeight="1" x14ac:dyDescent="0.2">
      <c r="A14" s="223"/>
      <c r="B14" s="272">
        <v>3</v>
      </c>
      <c r="C14" s="385" t="s">
        <v>420</v>
      </c>
      <c r="D14" s="386"/>
      <c r="E14" s="386"/>
      <c r="F14" s="386"/>
      <c r="G14" s="386"/>
      <c r="H14" s="386"/>
      <c r="J14" s="273"/>
      <c r="K14" s="273"/>
      <c r="L14" s="273"/>
      <c r="M14" s="273"/>
      <c r="N14" s="273"/>
      <c r="O14" s="273"/>
    </row>
    <row r="15" spans="1:15" s="224" customFormat="1" ht="54" customHeight="1" x14ac:dyDescent="0.2">
      <c r="A15" s="223"/>
      <c r="B15" s="272">
        <v>4</v>
      </c>
      <c r="C15" s="385" t="s">
        <v>421</v>
      </c>
      <c r="D15" s="386"/>
      <c r="E15" s="386"/>
      <c r="F15" s="386"/>
      <c r="G15" s="386"/>
      <c r="H15" s="386"/>
      <c r="J15" s="273"/>
      <c r="K15" s="273"/>
      <c r="L15" s="273"/>
      <c r="M15" s="273"/>
      <c r="N15" s="273"/>
      <c r="O15" s="273"/>
    </row>
    <row r="16" spans="1:15" s="224" customFormat="1" ht="54" customHeight="1" x14ac:dyDescent="0.2">
      <c r="A16" s="223"/>
      <c r="B16" s="272">
        <v>5</v>
      </c>
      <c r="C16" s="253" t="s">
        <v>422</v>
      </c>
      <c r="D16" s="254"/>
      <c r="E16" s="254"/>
      <c r="F16" s="254"/>
      <c r="G16" s="254"/>
      <c r="H16" s="254"/>
      <c r="J16" s="273"/>
      <c r="K16" s="273"/>
      <c r="L16" s="273"/>
      <c r="M16" s="273"/>
      <c r="N16" s="273"/>
      <c r="O16" s="273"/>
    </row>
    <row r="17" spans="1:12" s="221" customFormat="1" ht="72.75" customHeight="1" x14ac:dyDescent="0.2">
      <c r="A17" s="225"/>
      <c r="B17" s="274">
        <v>6</v>
      </c>
      <c r="C17" s="390" t="s">
        <v>423</v>
      </c>
      <c r="D17" s="391"/>
      <c r="E17" s="391"/>
      <c r="F17" s="391"/>
      <c r="G17" s="391"/>
      <c r="H17" s="391"/>
      <c r="I17" s="226"/>
      <c r="J17" s="226"/>
    </row>
    <row r="18" spans="1:12" s="221" customFormat="1" ht="40.15" customHeight="1" x14ac:dyDescent="0.2">
      <c r="A18" s="225"/>
      <c r="B18" s="382">
        <v>7</v>
      </c>
      <c r="C18" s="387" t="s">
        <v>396</v>
      </c>
      <c r="D18" s="387"/>
      <c r="E18" s="387"/>
      <c r="F18" s="387"/>
      <c r="G18" s="387"/>
      <c r="H18" s="387"/>
      <c r="I18" s="226"/>
      <c r="J18" s="226"/>
    </row>
    <row r="19" spans="1:12" s="221" customFormat="1" ht="40.15" customHeight="1" x14ac:dyDescent="0.2">
      <c r="A19" s="225"/>
      <c r="B19" s="383"/>
      <c r="C19" s="387" t="s">
        <v>397</v>
      </c>
      <c r="D19" s="387"/>
      <c r="E19" s="387"/>
      <c r="F19" s="387"/>
      <c r="G19" s="387"/>
      <c r="H19" s="387"/>
      <c r="I19" s="226"/>
      <c r="J19" s="226"/>
    </row>
    <row r="20" spans="1:12" s="221" customFormat="1" ht="40.15" customHeight="1" x14ac:dyDescent="0.2">
      <c r="A20" s="225"/>
      <c r="B20" s="383"/>
      <c r="C20" s="387" t="s">
        <v>398</v>
      </c>
      <c r="D20" s="387"/>
      <c r="E20" s="387"/>
      <c r="F20" s="387"/>
      <c r="G20" s="387"/>
      <c r="H20" s="387"/>
      <c r="I20" s="226"/>
      <c r="J20" s="226"/>
    </row>
    <row r="21" spans="1:12" s="221" customFormat="1" ht="40.15" customHeight="1" x14ac:dyDescent="0.2">
      <c r="A21" s="225"/>
      <c r="B21" s="383"/>
      <c r="C21" s="387" t="s">
        <v>399</v>
      </c>
      <c r="D21" s="387"/>
      <c r="E21" s="387"/>
      <c r="F21" s="387"/>
      <c r="G21" s="387"/>
      <c r="H21" s="387"/>
      <c r="I21" s="226"/>
      <c r="J21" s="226"/>
    </row>
    <row r="22" spans="1:12" s="221" customFormat="1" ht="40.15" customHeight="1" x14ac:dyDescent="0.2">
      <c r="A22" s="225"/>
      <c r="B22" s="383"/>
      <c r="C22" s="387" t="s">
        <v>424</v>
      </c>
      <c r="D22" s="387"/>
      <c r="E22" s="387"/>
      <c r="F22" s="387"/>
      <c r="G22" s="387"/>
      <c r="H22" s="387"/>
      <c r="I22" s="226"/>
      <c r="J22" s="226"/>
    </row>
    <row r="23" spans="1:12" s="221" customFormat="1" ht="40.15" customHeight="1" x14ac:dyDescent="0.2">
      <c r="A23" s="225"/>
      <c r="B23" s="383"/>
      <c r="C23" s="387" t="s">
        <v>425</v>
      </c>
      <c r="D23" s="387"/>
      <c r="E23" s="387"/>
      <c r="F23" s="387"/>
      <c r="G23" s="387"/>
      <c r="H23" s="387"/>
      <c r="I23" s="226"/>
      <c r="J23" s="226"/>
    </row>
    <row r="24" spans="1:12" s="221" customFormat="1" ht="40.15" customHeight="1" x14ac:dyDescent="0.2">
      <c r="A24" s="225"/>
      <c r="B24" s="383"/>
      <c r="C24" s="387" t="s">
        <v>426</v>
      </c>
      <c r="D24" s="387"/>
      <c r="E24" s="387"/>
      <c r="F24" s="387"/>
      <c r="G24" s="387"/>
      <c r="H24" s="387"/>
      <c r="I24" s="226"/>
      <c r="J24" s="226"/>
      <c r="L24" s="224"/>
    </row>
    <row r="25" spans="1:12" s="229" customFormat="1" ht="40.15" customHeight="1" x14ac:dyDescent="0.2">
      <c r="A25" s="228"/>
      <c r="B25" s="384"/>
      <c r="C25" s="385" t="s">
        <v>427</v>
      </c>
      <c r="D25" s="386"/>
      <c r="E25" s="386"/>
      <c r="F25" s="386"/>
      <c r="G25" s="386"/>
      <c r="H25" s="386"/>
      <c r="I25" s="227"/>
      <c r="J25" s="227"/>
    </row>
    <row r="26" spans="1:12" s="221" customFormat="1" ht="30" customHeight="1" x14ac:dyDescent="0.2">
      <c r="A26" s="225"/>
      <c r="B26" s="275">
        <v>8</v>
      </c>
      <c r="C26" s="385" t="s">
        <v>428</v>
      </c>
      <c r="D26" s="386"/>
      <c r="E26" s="386"/>
      <c r="F26" s="386"/>
      <c r="G26" s="386"/>
      <c r="H26" s="386"/>
      <c r="I26" s="226"/>
      <c r="J26" s="226"/>
    </row>
    <row r="27" spans="1:12" s="221" customFormat="1" ht="30" customHeight="1" x14ac:dyDescent="0.2">
      <c r="A27" s="225"/>
      <c r="B27" s="274">
        <v>9</v>
      </c>
      <c r="C27" s="388" t="s">
        <v>400</v>
      </c>
      <c r="D27" s="386"/>
      <c r="E27" s="386"/>
      <c r="F27" s="386"/>
      <c r="G27" s="386"/>
      <c r="H27" s="386"/>
      <c r="I27" s="226"/>
      <c r="J27" s="226"/>
    </row>
    <row r="28" spans="1:12" s="221" customFormat="1" x14ac:dyDescent="0.2">
      <c r="A28" s="223"/>
      <c r="B28" s="235"/>
      <c r="C28" s="239"/>
      <c r="D28" s="226"/>
      <c r="E28" s="226"/>
      <c r="F28" s="226"/>
      <c r="G28" s="226"/>
      <c r="H28" s="226"/>
      <c r="I28" s="226"/>
      <c r="J28" s="226"/>
    </row>
    <row r="29" spans="1:12" s="221" customFormat="1" x14ac:dyDescent="0.2">
      <c r="A29" s="223"/>
      <c r="B29" s="235"/>
      <c r="C29" s="226"/>
      <c r="D29" s="226"/>
      <c r="E29" s="226"/>
      <c r="F29" s="226"/>
      <c r="G29" s="226"/>
      <c r="H29" s="226"/>
      <c r="I29" s="226"/>
      <c r="J29" s="226"/>
    </row>
    <row r="30" spans="1:12" s="221" customFormat="1" x14ac:dyDescent="0.2">
      <c r="A30" s="223"/>
      <c r="B30" s="235"/>
      <c r="C30" s="226"/>
      <c r="D30" s="226"/>
      <c r="E30" s="226"/>
      <c r="F30" s="226"/>
      <c r="G30" s="226"/>
      <c r="H30" s="226"/>
      <c r="I30" s="226"/>
      <c r="J30" s="226"/>
    </row>
    <row r="31" spans="1:12" s="221" customFormat="1" x14ac:dyDescent="0.2">
      <c r="A31" s="223"/>
      <c r="B31" s="235"/>
      <c r="C31" s="226"/>
      <c r="D31" s="226"/>
      <c r="E31" s="226"/>
      <c r="F31" s="226"/>
      <c r="G31" s="226"/>
      <c r="H31" s="226"/>
      <c r="I31" s="226"/>
      <c r="J31" s="226"/>
    </row>
    <row r="32" spans="1:12" s="221" customFormat="1" ht="12.6" customHeight="1" x14ac:dyDescent="0.2">
      <c r="A32" s="223"/>
      <c r="B32" s="235"/>
      <c r="C32" s="230"/>
      <c r="D32" s="230"/>
      <c r="E32" s="230"/>
      <c r="F32" s="230"/>
      <c r="G32" s="230"/>
      <c r="H32" s="230"/>
      <c r="I32" s="226"/>
      <c r="J32" s="226"/>
    </row>
    <row r="33" spans="1:10" s="232" customFormat="1" ht="19.5" customHeight="1" x14ac:dyDescent="0.2">
      <c r="A33" s="231"/>
      <c r="B33" s="235"/>
      <c r="C33" s="230"/>
      <c r="D33" s="230"/>
      <c r="E33" s="230"/>
      <c r="F33" s="230"/>
      <c r="G33" s="230"/>
      <c r="H33" s="230"/>
      <c r="I33" s="230"/>
      <c r="J33" s="230"/>
    </row>
    <row r="34" spans="1:10" s="232" customFormat="1" x14ac:dyDescent="0.2">
      <c r="A34" s="231"/>
      <c r="B34" s="235"/>
      <c r="C34" s="230"/>
      <c r="D34" s="230"/>
      <c r="E34" s="230"/>
      <c r="F34" s="230"/>
      <c r="G34" s="230"/>
      <c r="H34" s="230"/>
      <c r="I34" s="230"/>
      <c r="J34" s="230"/>
    </row>
    <row r="35" spans="1:10" s="232" customFormat="1" ht="12.6" customHeight="1" x14ac:dyDescent="0.2">
      <c r="A35" s="231"/>
      <c r="B35" s="235"/>
      <c r="C35" s="230"/>
      <c r="D35" s="230"/>
      <c r="E35" s="230"/>
      <c r="F35" s="230"/>
      <c r="G35" s="230"/>
      <c r="H35" s="230"/>
      <c r="I35" s="230"/>
      <c r="J35" s="230"/>
    </row>
    <row r="36" spans="1:10" s="232" customFormat="1" x14ac:dyDescent="0.2">
      <c r="A36" s="231"/>
      <c r="B36" s="196"/>
      <c r="C36" s="226"/>
      <c r="D36" s="226"/>
      <c r="E36" s="226"/>
      <c r="F36" s="226"/>
      <c r="G36" s="226"/>
      <c r="H36" s="226"/>
      <c r="I36" s="230"/>
      <c r="J36" s="230"/>
    </row>
    <row r="37" spans="1:10" s="221" customFormat="1" x14ac:dyDescent="0.2">
      <c r="A37" s="223"/>
      <c r="B37" s="224"/>
      <c r="C37" s="230"/>
      <c r="D37" s="230"/>
      <c r="E37" s="230"/>
      <c r="F37" s="230"/>
      <c r="G37" s="230"/>
      <c r="H37" s="230"/>
      <c r="I37" s="226"/>
      <c r="J37" s="226"/>
    </row>
    <row r="38" spans="1:10" s="232" customFormat="1" x14ac:dyDescent="0.2">
      <c r="A38" s="231"/>
      <c r="B38" s="196"/>
      <c r="C38" s="226"/>
      <c r="D38" s="226"/>
      <c r="E38" s="226"/>
      <c r="F38" s="226"/>
      <c r="G38" s="226"/>
      <c r="H38" s="226"/>
      <c r="I38" s="230"/>
      <c r="J38" s="230"/>
    </row>
    <row r="39" spans="1:10" s="221" customFormat="1" x14ac:dyDescent="0.2">
      <c r="A39" s="223"/>
      <c r="B39" s="224"/>
      <c r="C39" s="226"/>
      <c r="D39" s="226"/>
      <c r="E39" s="226"/>
      <c r="F39" s="226"/>
      <c r="G39" s="226"/>
      <c r="H39" s="226"/>
      <c r="I39" s="226"/>
      <c r="J39" s="226"/>
    </row>
    <row r="40" spans="1:10" s="221" customFormat="1" x14ac:dyDescent="0.2">
      <c r="A40" s="223"/>
      <c r="B40" s="224"/>
      <c r="C40" s="226"/>
      <c r="D40" s="226"/>
      <c r="E40" s="226"/>
      <c r="F40" s="226"/>
      <c r="G40" s="226"/>
      <c r="H40" s="226"/>
      <c r="I40" s="226"/>
      <c r="J40" s="226"/>
    </row>
    <row r="41" spans="1:10" s="221" customFormat="1" x14ac:dyDescent="0.2">
      <c r="A41" s="223"/>
      <c r="B41" s="224"/>
      <c r="C41" s="226"/>
      <c r="D41" s="226"/>
      <c r="E41" s="226"/>
      <c r="F41" s="226"/>
      <c r="G41" s="226"/>
      <c r="H41" s="226"/>
      <c r="I41" s="226"/>
      <c r="J41" s="226"/>
    </row>
    <row r="42" spans="1:10" s="221" customFormat="1" x14ac:dyDescent="0.2">
      <c r="A42" s="223"/>
      <c r="B42" s="224"/>
      <c r="C42" s="226"/>
      <c r="D42" s="226"/>
      <c r="E42" s="226"/>
      <c r="F42" s="226"/>
      <c r="G42" s="226"/>
      <c r="H42" s="226"/>
      <c r="I42" s="226"/>
      <c r="J42" s="226"/>
    </row>
    <row r="43" spans="1:10" s="221" customFormat="1" x14ac:dyDescent="0.2">
      <c r="A43" s="223"/>
      <c r="B43" s="224"/>
      <c r="C43" s="226"/>
      <c r="D43" s="226"/>
      <c r="E43" s="226"/>
      <c r="F43" s="226"/>
      <c r="G43" s="226"/>
      <c r="H43" s="226"/>
      <c r="I43" s="226"/>
      <c r="J43" s="226"/>
    </row>
    <row r="44" spans="1:10" s="221" customFormat="1" x14ac:dyDescent="0.2">
      <c r="A44" s="223"/>
      <c r="B44" s="224"/>
      <c r="C44" s="226"/>
      <c r="D44" s="226"/>
      <c r="E44" s="226"/>
      <c r="F44" s="226"/>
      <c r="G44" s="226"/>
      <c r="H44" s="226"/>
      <c r="I44" s="226"/>
      <c r="J44" s="226"/>
    </row>
    <row r="45" spans="1:10" s="221" customFormat="1" x14ac:dyDescent="0.2">
      <c r="A45" s="223"/>
      <c r="B45" s="224"/>
      <c r="C45" s="226"/>
      <c r="D45" s="226"/>
      <c r="E45" s="226"/>
      <c r="F45" s="226"/>
      <c r="G45" s="226"/>
      <c r="H45" s="226"/>
      <c r="I45" s="226"/>
      <c r="J45" s="226"/>
    </row>
    <row r="46" spans="1:10" s="221" customFormat="1" x14ac:dyDescent="0.2">
      <c r="A46" s="223"/>
      <c r="B46" s="224"/>
      <c r="C46" s="226"/>
      <c r="D46" s="226"/>
      <c r="E46" s="226"/>
      <c r="F46" s="226"/>
      <c r="G46" s="226"/>
      <c r="H46" s="226"/>
      <c r="I46" s="226"/>
      <c r="J46" s="226"/>
    </row>
    <row r="47" spans="1:10" s="221" customFormat="1" x14ac:dyDescent="0.2">
      <c r="A47" s="223"/>
      <c r="B47" s="224"/>
      <c r="C47" s="226"/>
      <c r="D47" s="226"/>
      <c r="E47" s="226"/>
      <c r="F47" s="226"/>
      <c r="G47" s="226"/>
      <c r="H47" s="226"/>
      <c r="I47" s="226"/>
      <c r="J47" s="226"/>
    </row>
    <row r="48" spans="1:10" s="221" customFormat="1" x14ac:dyDescent="0.2">
      <c r="A48" s="223"/>
      <c r="B48" s="224"/>
      <c r="C48" s="226"/>
      <c r="D48" s="226"/>
      <c r="E48" s="226"/>
      <c r="F48" s="226"/>
      <c r="G48" s="226"/>
      <c r="H48" s="226"/>
      <c r="I48" s="226"/>
      <c r="J48" s="226"/>
    </row>
    <row r="49" spans="1:10" s="221" customFormat="1" x14ac:dyDescent="0.2">
      <c r="A49" s="223"/>
      <c r="B49" s="224"/>
      <c r="C49" s="226"/>
      <c r="D49" s="226"/>
      <c r="E49" s="226"/>
      <c r="F49" s="226"/>
      <c r="G49" s="226"/>
      <c r="H49" s="226"/>
      <c r="I49" s="226"/>
      <c r="J49" s="226"/>
    </row>
    <row r="50" spans="1:10" s="221" customFormat="1" x14ac:dyDescent="0.2">
      <c r="A50" s="223"/>
      <c r="B50" s="233"/>
      <c r="C50" s="222"/>
      <c r="D50" s="222"/>
      <c r="E50" s="222"/>
      <c r="F50" s="222"/>
      <c r="G50" s="222"/>
      <c r="H50" s="222"/>
      <c r="I50" s="226"/>
      <c r="J50" s="226"/>
    </row>
    <row r="51" spans="1:10" x14ac:dyDescent="0.2">
      <c r="A51" s="234"/>
      <c r="B51" s="234"/>
    </row>
  </sheetData>
  <mergeCells count="19">
    <mergeCell ref="C26:H26"/>
    <mergeCell ref="C27:H27"/>
    <mergeCell ref="C24:H24"/>
    <mergeCell ref="C3:H4"/>
    <mergeCell ref="C5:H5"/>
    <mergeCell ref="C14:H14"/>
    <mergeCell ref="C15:H15"/>
    <mergeCell ref="C17:H17"/>
    <mergeCell ref="C10:H10"/>
    <mergeCell ref="C12:H12"/>
    <mergeCell ref="C13:H13"/>
    <mergeCell ref="B18:B25"/>
    <mergeCell ref="C25:H25"/>
    <mergeCell ref="C23:H23"/>
    <mergeCell ref="C20:H20"/>
    <mergeCell ref="C21:H21"/>
    <mergeCell ref="C22:H22"/>
    <mergeCell ref="C19:H19"/>
    <mergeCell ref="C18:H18"/>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B140"/>
  <sheetViews>
    <sheetView zoomScaleNormal="100" workbookViewId="0"/>
  </sheetViews>
  <sheetFormatPr baseColWidth="10" defaultColWidth="11.42578125" defaultRowHeight="12.75" x14ac:dyDescent="0.2"/>
  <cols>
    <col min="1" max="1" width="3.5703125" style="182" customWidth="1"/>
    <col min="2" max="2" width="85.85546875" style="182" customWidth="1"/>
    <col min="3" max="3" width="13.85546875" style="182" customWidth="1"/>
    <col min="4" max="4" width="16.85546875" style="182" customWidth="1"/>
    <col min="5" max="5" width="14.5703125" style="182" customWidth="1"/>
    <col min="6" max="6" width="16.42578125" style="182" customWidth="1"/>
    <col min="7" max="7" width="13.85546875" style="182" customWidth="1"/>
    <col min="8" max="8" width="16" style="182" customWidth="1"/>
    <col min="9" max="9" width="13" style="182" customWidth="1"/>
    <col min="10" max="10" width="16.28515625" style="182" customWidth="1"/>
    <col min="11" max="11" width="14.28515625" style="182" customWidth="1"/>
    <col min="12" max="12" width="14" style="182" customWidth="1"/>
    <col min="13" max="13" width="10.140625" style="181" customWidth="1"/>
    <col min="14" max="14" width="13.140625" style="181" bestFit="1" customWidth="1"/>
    <col min="15" max="16384" width="11.42578125" style="182"/>
  </cols>
  <sheetData>
    <row r="2" spans="1:18" ht="15" x14ac:dyDescent="0.2">
      <c r="A2" s="419" t="s">
        <v>429</v>
      </c>
      <c r="B2" s="419"/>
      <c r="C2" s="419"/>
      <c r="D2" s="419"/>
      <c r="E2" s="419"/>
      <c r="F2" s="419"/>
      <c r="G2" s="419"/>
      <c r="H2" s="419"/>
      <c r="I2" s="419"/>
      <c r="J2" s="419"/>
      <c r="K2" s="419"/>
      <c r="L2" s="419"/>
      <c r="M2" s="305"/>
    </row>
    <row r="3" spans="1:18" ht="15" x14ac:dyDescent="0.2">
      <c r="A3" s="306"/>
      <c r="B3" s="306"/>
      <c r="C3" s="306"/>
      <c r="D3" s="306"/>
      <c r="E3" s="306"/>
      <c r="F3" s="306"/>
      <c r="G3" s="306"/>
      <c r="H3" s="306"/>
      <c r="I3" s="307"/>
      <c r="J3" s="307"/>
      <c r="K3" s="307"/>
      <c r="L3" s="307"/>
      <c r="M3" s="305"/>
    </row>
    <row r="4" spans="1:18" ht="35.25" customHeight="1" x14ac:dyDescent="0.2">
      <c r="A4" s="394" t="s">
        <v>233</v>
      </c>
      <c r="B4" s="402" t="s">
        <v>0</v>
      </c>
      <c r="C4" s="405" t="s">
        <v>385</v>
      </c>
      <c r="D4" s="405"/>
      <c r="E4" s="405" t="s">
        <v>391</v>
      </c>
      <c r="F4" s="405"/>
      <c r="G4" s="405" t="s">
        <v>392</v>
      </c>
      <c r="H4" s="405"/>
      <c r="I4" s="405" t="s">
        <v>393</v>
      </c>
      <c r="J4" s="405"/>
      <c r="K4" s="400" t="s">
        <v>478</v>
      </c>
      <c r="L4" s="401"/>
      <c r="M4" s="183"/>
    </row>
    <row r="5" spans="1:18" ht="15" customHeight="1" x14ac:dyDescent="0.2">
      <c r="A5" s="395"/>
      <c r="B5" s="403"/>
      <c r="C5" s="276" t="s">
        <v>54</v>
      </c>
      <c r="D5" s="277" t="s">
        <v>55</v>
      </c>
      <c r="E5" s="276" t="s">
        <v>54</v>
      </c>
      <c r="F5" s="277" t="s">
        <v>55</v>
      </c>
      <c r="G5" s="276" t="s">
        <v>54</v>
      </c>
      <c r="H5" s="277" t="s">
        <v>55</v>
      </c>
      <c r="I5" s="276" t="s">
        <v>54</v>
      </c>
      <c r="J5" s="277" t="s">
        <v>55</v>
      </c>
      <c r="K5" s="406" t="s">
        <v>54</v>
      </c>
      <c r="L5" s="408" t="s">
        <v>55</v>
      </c>
      <c r="M5" s="183"/>
      <c r="Q5" s="184"/>
    </row>
    <row r="6" spans="1:18" ht="15" customHeight="1" x14ac:dyDescent="0.2">
      <c r="A6" s="396"/>
      <c r="B6" s="404"/>
      <c r="C6" s="279">
        <v>44280</v>
      </c>
      <c r="D6" s="280">
        <v>44286</v>
      </c>
      <c r="E6" s="279">
        <v>44373</v>
      </c>
      <c r="F6" s="280">
        <v>44377</v>
      </c>
      <c r="G6" s="279">
        <v>44464</v>
      </c>
      <c r="H6" s="280">
        <v>44469</v>
      </c>
      <c r="I6" s="279">
        <v>44557</v>
      </c>
      <c r="J6" s="280">
        <v>44561</v>
      </c>
      <c r="K6" s="407"/>
      <c r="L6" s="409"/>
      <c r="M6" s="183"/>
    </row>
    <row r="7" spans="1:18" ht="15" customHeight="1" x14ac:dyDescent="0.2">
      <c r="A7" s="281">
        <v>1</v>
      </c>
      <c r="B7" s="282" t="s">
        <v>1</v>
      </c>
      <c r="C7" s="283">
        <v>66070</v>
      </c>
      <c r="D7" s="284">
        <v>5370</v>
      </c>
      <c r="E7" s="283">
        <v>67405</v>
      </c>
      <c r="F7" s="284">
        <v>5455</v>
      </c>
      <c r="G7" s="283">
        <v>68836</v>
      </c>
      <c r="H7" s="284">
        <v>5554</v>
      </c>
      <c r="I7" s="283">
        <v>70355</v>
      </c>
      <c r="J7" s="284">
        <v>5722</v>
      </c>
      <c r="K7" s="283">
        <f>I7-'Año 2020'!$I7</f>
        <v>5491</v>
      </c>
      <c r="L7" s="285">
        <f>$J7-'Año 2020'!$J7</f>
        <v>456</v>
      </c>
      <c r="M7" s="185"/>
      <c r="N7" s="370"/>
      <c r="O7" s="371"/>
      <c r="P7" s="224"/>
    </row>
    <row r="8" spans="1:18" ht="15" customHeight="1" x14ac:dyDescent="0.2">
      <c r="A8" s="281">
        <v>2</v>
      </c>
      <c r="B8" s="282" t="s">
        <v>2</v>
      </c>
      <c r="C8" s="283">
        <v>99402</v>
      </c>
      <c r="D8" s="284">
        <v>5442</v>
      </c>
      <c r="E8" s="283">
        <v>100617</v>
      </c>
      <c r="F8" s="284">
        <v>5485</v>
      </c>
      <c r="G8" s="283">
        <v>101641</v>
      </c>
      <c r="H8" s="284">
        <v>5611</v>
      </c>
      <c r="I8" s="283">
        <v>102770</v>
      </c>
      <c r="J8" s="284">
        <v>5679</v>
      </c>
      <c r="K8" s="283">
        <f>I8-'Año 2020'!$I8</f>
        <v>4577</v>
      </c>
      <c r="L8" s="285">
        <f>$J8-'Año 2020'!$J8</f>
        <v>264</v>
      </c>
      <c r="M8" s="185"/>
      <c r="N8" s="186"/>
      <c r="O8" s="224"/>
      <c r="P8" s="224"/>
    </row>
    <row r="9" spans="1:18" ht="13.9" customHeight="1" x14ac:dyDescent="0.2">
      <c r="A9" s="281">
        <v>3</v>
      </c>
      <c r="B9" s="282" t="s">
        <v>3</v>
      </c>
      <c r="C9" s="283">
        <v>6106450</v>
      </c>
      <c r="D9" s="284">
        <v>22115</v>
      </c>
      <c r="E9" s="283">
        <v>6270531</v>
      </c>
      <c r="F9" s="284">
        <v>22688</v>
      </c>
      <c r="G9" s="283">
        <v>6443856</v>
      </c>
      <c r="H9" s="284">
        <v>23443</v>
      </c>
      <c r="I9" s="283">
        <v>6632176</v>
      </c>
      <c r="J9" s="284">
        <v>24040</v>
      </c>
      <c r="K9" s="283">
        <f>I9-'Año 2020'!$I9</f>
        <v>662344</v>
      </c>
      <c r="L9" s="285">
        <f>$J9-'Año 2020'!$J9</f>
        <v>2478</v>
      </c>
      <c r="M9" s="185"/>
      <c r="N9" s="186"/>
      <c r="O9" s="224"/>
      <c r="P9" s="224"/>
    </row>
    <row r="10" spans="1:18" ht="13.9" customHeight="1" x14ac:dyDescent="0.2">
      <c r="A10" s="281">
        <v>4</v>
      </c>
      <c r="B10" s="282" t="s">
        <v>4</v>
      </c>
      <c r="C10" s="283">
        <v>260105</v>
      </c>
      <c r="D10" s="284">
        <v>18004</v>
      </c>
      <c r="E10" s="283">
        <v>266063</v>
      </c>
      <c r="F10" s="284">
        <v>18481</v>
      </c>
      <c r="G10" s="283">
        <v>272371</v>
      </c>
      <c r="H10" s="284">
        <v>19323</v>
      </c>
      <c r="I10" s="283">
        <v>278584</v>
      </c>
      <c r="J10" s="284">
        <v>20113</v>
      </c>
      <c r="K10" s="283">
        <f>I10-'Año 2020'!$I10</f>
        <v>24522</v>
      </c>
      <c r="L10" s="285">
        <f>$J10-'Año 2020'!$J10</f>
        <v>2614</v>
      </c>
      <c r="M10" s="185"/>
      <c r="N10" s="186"/>
      <c r="R10" s="187"/>
    </row>
    <row r="11" spans="1:18" ht="13.9" customHeight="1" x14ac:dyDescent="0.2">
      <c r="A11" s="281">
        <v>5</v>
      </c>
      <c r="B11" s="282" t="s">
        <v>5</v>
      </c>
      <c r="C11" s="283">
        <v>1312479</v>
      </c>
      <c r="D11" s="284">
        <v>17799</v>
      </c>
      <c r="E11" s="283">
        <v>1331736</v>
      </c>
      <c r="F11" s="284">
        <v>18176</v>
      </c>
      <c r="G11" s="283">
        <v>1354624</v>
      </c>
      <c r="H11" s="284">
        <v>18519</v>
      </c>
      <c r="I11" s="283">
        <v>1376601</v>
      </c>
      <c r="J11" s="284">
        <v>19044</v>
      </c>
      <c r="K11" s="283">
        <f>I11-'Año 2020'!$I11</f>
        <v>82286</v>
      </c>
      <c r="L11" s="285">
        <f>$J11-'Año 2020'!$J11</f>
        <v>1583</v>
      </c>
      <c r="M11" s="185"/>
      <c r="N11" s="186"/>
      <c r="R11" s="187"/>
    </row>
    <row r="12" spans="1:18" ht="13.9" customHeight="1" x14ac:dyDescent="0.2">
      <c r="A12" s="281">
        <v>6</v>
      </c>
      <c r="B12" s="282" t="s">
        <v>6</v>
      </c>
      <c r="C12" s="283">
        <v>16701</v>
      </c>
      <c r="D12" s="284">
        <v>8786</v>
      </c>
      <c r="E12" s="283">
        <v>17172</v>
      </c>
      <c r="F12" s="284">
        <v>8910</v>
      </c>
      <c r="G12" s="283">
        <v>17620</v>
      </c>
      <c r="H12" s="284">
        <v>9039</v>
      </c>
      <c r="I12" s="283">
        <v>18074</v>
      </c>
      <c r="J12" s="284">
        <v>9179</v>
      </c>
      <c r="K12" s="283">
        <f>I12-'Año 2020'!$I12</f>
        <v>1742</v>
      </c>
      <c r="L12" s="285">
        <f>$J12-'Año 2020'!$J12</f>
        <v>542</v>
      </c>
      <c r="M12" s="185"/>
      <c r="N12" s="186"/>
      <c r="R12" s="187"/>
    </row>
    <row r="13" spans="1:18" ht="13.9" customHeight="1" x14ac:dyDescent="0.2">
      <c r="A13" s="281">
        <v>7</v>
      </c>
      <c r="B13" s="282" t="s">
        <v>7</v>
      </c>
      <c r="C13" s="283">
        <v>1747314</v>
      </c>
      <c r="D13" s="284">
        <v>151440</v>
      </c>
      <c r="E13" s="283">
        <v>1781326</v>
      </c>
      <c r="F13" s="284">
        <v>153640</v>
      </c>
      <c r="G13" s="283">
        <v>1819287</v>
      </c>
      <c r="H13" s="284">
        <v>156017</v>
      </c>
      <c r="I13" s="283">
        <v>1859115</v>
      </c>
      <c r="J13" s="284">
        <v>159321</v>
      </c>
      <c r="K13" s="283">
        <f>I13-'Año 2020'!$I13</f>
        <v>142682</v>
      </c>
      <c r="L13" s="285">
        <f>$J13-'Año 2020'!$J13</f>
        <v>10453</v>
      </c>
      <c r="M13" s="185"/>
      <c r="N13" s="186"/>
      <c r="R13" s="187"/>
    </row>
    <row r="14" spans="1:18" ht="13.9" customHeight="1" x14ac:dyDescent="0.2">
      <c r="A14" s="281">
        <v>8</v>
      </c>
      <c r="B14" s="282" t="s">
        <v>8</v>
      </c>
      <c r="C14" s="283">
        <v>186024</v>
      </c>
      <c r="D14" s="284">
        <v>38605</v>
      </c>
      <c r="E14" s="283">
        <v>190325</v>
      </c>
      <c r="F14" s="284">
        <v>39485</v>
      </c>
      <c r="G14" s="283">
        <v>195248</v>
      </c>
      <c r="H14" s="284">
        <v>40499</v>
      </c>
      <c r="I14" s="283">
        <v>200694</v>
      </c>
      <c r="J14" s="284">
        <v>41628</v>
      </c>
      <c r="K14" s="283">
        <f>I14-'Año 2020'!$I14</f>
        <v>18888</v>
      </c>
      <c r="L14" s="285">
        <f>$J14-'Año 2020'!$J14</f>
        <v>3851</v>
      </c>
      <c r="M14" s="185"/>
      <c r="N14" s="186"/>
      <c r="R14" s="187"/>
    </row>
    <row r="15" spans="1:18" ht="13.9" customHeight="1" x14ac:dyDescent="0.2">
      <c r="A15" s="281">
        <v>9</v>
      </c>
      <c r="B15" s="282" t="s">
        <v>9</v>
      </c>
      <c r="C15" s="283">
        <v>12416</v>
      </c>
      <c r="D15" s="284">
        <v>498</v>
      </c>
      <c r="E15" s="283">
        <v>12598</v>
      </c>
      <c r="F15" s="284">
        <v>502</v>
      </c>
      <c r="G15" s="283">
        <v>12797</v>
      </c>
      <c r="H15" s="284">
        <v>517</v>
      </c>
      <c r="I15" s="283">
        <v>13012</v>
      </c>
      <c r="J15" s="284">
        <v>523</v>
      </c>
      <c r="K15" s="283">
        <f>I15-'Año 2020'!$I15</f>
        <v>776</v>
      </c>
      <c r="L15" s="285">
        <f>$J15-'Año 2020'!$J15</f>
        <v>37</v>
      </c>
      <c r="M15" s="185"/>
      <c r="N15" s="186"/>
      <c r="R15" s="187"/>
    </row>
    <row r="16" spans="1:18" ht="13.9" customHeight="1" x14ac:dyDescent="0.2">
      <c r="A16" s="281">
        <v>10</v>
      </c>
      <c r="B16" s="282" t="s">
        <v>10</v>
      </c>
      <c r="C16" s="283">
        <v>10352</v>
      </c>
      <c r="D16" s="284">
        <v>2108</v>
      </c>
      <c r="E16" s="283">
        <v>10549</v>
      </c>
      <c r="F16" s="284">
        <v>2141</v>
      </c>
      <c r="G16" s="283">
        <v>10769</v>
      </c>
      <c r="H16" s="284">
        <v>2195</v>
      </c>
      <c r="I16" s="283">
        <v>10995</v>
      </c>
      <c r="J16" s="284">
        <v>2243</v>
      </c>
      <c r="K16" s="283">
        <f>I16-'Año 2020'!$I16</f>
        <v>826</v>
      </c>
      <c r="L16" s="285">
        <f>$J16-'Año 2020'!$J16</f>
        <v>179</v>
      </c>
      <c r="M16" s="185"/>
      <c r="N16" s="186"/>
      <c r="R16" s="187"/>
    </row>
    <row r="17" spans="1:18" ht="13.9" customHeight="1" x14ac:dyDescent="0.2">
      <c r="A17" s="281">
        <v>11</v>
      </c>
      <c r="B17" s="282" t="s">
        <v>11</v>
      </c>
      <c r="C17" s="283">
        <v>902350</v>
      </c>
      <c r="D17" s="284">
        <v>30609</v>
      </c>
      <c r="E17" s="283">
        <v>913421</v>
      </c>
      <c r="F17" s="284">
        <v>31039</v>
      </c>
      <c r="G17" s="283">
        <v>927668</v>
      </c>
      <c r="H17" s="284">
        <v>31527</v>
      </c>
      <c r="I17" s="283">
        <v>944282</v>
      </c>
      <c r="J17" s="284">
        <v>32423</v>
      </c>
      <c r="K17" s="283">
        <f>I17-'Año 2020'!$I17</f>
        <v>53781</v>
      </c>
      <c r="L17" s="285">
        <f>$J17-'Año 2020'!$J17</f>
        <v>2238</v>
      </c>
      <c r="M17" s="185"/>
      <c r="N17" s="186"/>
      <c r="R17" s="187"/>
    </row>
    <row r="18" spans="1:18" ht="13.9" customHeight="1" x14ac:dyDescent="0.2">
      <c r="A18" s="281">
        <v>12</v>
      </c>
      <c r="B18" s="282" t="s">
        <v>12</v>
      </c>
      <c r="C18" s="283">
        <v>40746</v>
      </c>
      <c r="D18" s="284">
        <v>3167</v>
      </c>
      <c r="E18" s="283">
        <v>41395</v>
      </c>
      <c r="F18" s="284">
        <v>3228</v>
      </c>
      <c r="G18" s="283">
        <v>42378</v>
      </c>
      <c r="H18" s="284">
        <v>3306</v>
      </c>
      <c r="I18" s="283">
        <v>43391</v>
      </c>
      <c r="J18" s="284">
        <v>3475</v>
      </c>
      <c r="K18" s="283">
        <f>I18-'Año 2020'!$I18</f>
        <v>3405</v>
      </c>
      <c r="L18" s="285">
        <f>$J18-'Año 2020'!$J18</f>
        <v>362</v>
      </c>
      <c r="M18" s="185"/>
      <c r="N18" s="186"/>
      <c r="O18" s="201"/>
    </row>
    <row r="19" spans="1:18" ht="13.9" customHeight="1" x14ac:dyDescent="0.2">
      <c r="A19" s="281">
        <v>13</v>
      </c>
      <c r="B19" s="282" t="s">
        <v>13</v>
      </c>
      <c r="C19" s="283">
        <v>5924</v>
      </c>
      <c r="D19" s="284">
        <v>884</v>
      </c>
      <c r="E19" s="283">
        <v>6009</v>
      </c>
      <c r="F19" s="284">
        <v>900</v>
      </c>
      <c r="G19" s="283">
        <v>6111</v>
      </c>
      <c r="H19" s="284">
        <v>929</v>
      </c>
      <c r="I19" s="283">
        <v>6196</v>
      </c>
      <c r="J19" s="284">
        <v>950</v>
      </c>
      <c r="K19" s="283">
        <f>I19-'Año 2020'!$I19</f>
        <v>353</v>
      </c>
      <c r="L19" s="285">
        <f>$J19-'Año 2020'!$J19</f>
        <v>82</v>
      </c>
      <c r="M19" s="185"/>
      <c r="N19" s="186"/>
    </row>
    <row r="20" spans="1:18" ht="13.9" customHeight="1" x14ac:dyDescent="0.2">
      <c r="A20" s="281">
        <v>14</v>
      </c>
      <c r="B20" s="282" t="s">
        <v>14</v>
      </c>
      <c r="C20" s="283">
        <v>16510</v>
      </c>
      <c r="D20" s="284">
        <v>1926</v>
      </c>
      <c r="E20" s="283">
        <v>16757</v>
      </c>
      <c r="F20" s="284">
        <v>1961</v>
      </c>
      <c r="G20" s="283">
        <v>17003</v>
      </c>
      <c r="H20" s="284">
        <v>2004</v>
      </c>
      <c r="I20" s="283">
        <v>17248</v>
      </c>
      <c r="J20" s="284">
        <v>2035</v>
      </c>
      <c r="K20" s="283">
        <f>I20-'Año 2020'!$I20</f>
        <v>1019</v>
      </c>
      <c r="L20" s="285">
        <f>$J20-'Año 2020'!$J20</f>
        <v>143</v>
      </c>
      <c r="M20" s="185"/>
      <c r="N20" s="186"/>
      <c r="R20" s="187"/>
    </row>
    <row r="21" spans="1:18" ht="13.9" customHeight="1" x14ac:dyDescent="0.2">
      <c r="A21" s="281">
        <v>15</v>
      </c>
      <c r="B21" s="282" t="s">
        <v>15</v>
      </c>
      <c r="C21" s="283">
        <v>41817</v>
      </c>
      <c r="D21" s="284">
        <v>4173</v>
      </c>
      <c r="E21" s="283">
        <v>42526</v>
      </c>
      <c r="F21" s="284">
        <v>4223</v>
      </c>
      <c r="G21" s="283">
        <v>43330</v>
      </c>
      <c r="H21" s="284">
        <v>4289</v>
      </c>
      <c r="I21" s="283">
        <v>44070</v>
      </c>
      <c r="J21" s="284">
        <v>4396</v>
      </c>
      <c r="K21" s="283">
        <f>I21-'Año 2020'!$I21</f>
        <v>2919</v>
      </c>
      <c r="L21" s="285">
        <f>$J21-'Año 2020'!$J21</f>
        <v>285</v>
      </c>
      <c r="M21" s="185"/>
      <c r="N21" s="186"/>
      <c r="R21" s="187"/>
    </row>
    <row r="22" spans="1:18" ht="13.9" customHeight="1" x14ac:dyDescent="0.2">
      <c r="A22" s="281">
        <v>16</v>
      </c>
      <c r="B22" s="282" t="s">
        <v>16</v>
      </c>
      <c r="C22" s="283">
        <v>23185</v>
      </c>
      <c r="D22" s="284">
        <v>4238</v>
      </c>
      <c r="E22" s="283">
        <v>23477</v>
      </c>
      <c r="F22" s="284">
        <v>4314</v>
      </c>
      <c r="G22" s="283">
        <v>23780</v>
      </c>
      <c r="H22" s="284">
        <v>4392</v>
      </c>
      <c r="I22" s="283">
        <v>24059</v>
      </c>
      <c r="J22" s="284">
        <v>4475</v>
      </c>
      <c r="K22" s="283">
        <f>I22-'Año 2020'!$I22</f>
        <v>1185</v>
      </c>
      <c r="L22" s="285">
        <f>$J22-'Año 2020'!$J22</f>
        <v>311</v>
      </c>
      <c r="M22" s="185"/>
      <c r="N22" s="186"/>
    </row>
    <row r="23" spans="1:18" ht="13.9" customHeight="1" x14ac:dyDescent="0.2">
      <c r="A23" s="281">
        <v>17</v>
      </c>
      <c r="B23" s="282" t="s">
        <v>17</v>
      </c>
      <c r="C23" s="283">
        <v>30375</v>
      </c>
      <c r="D23" s="284">
        <v>5138</v>
      </c>
      <c r="E23" s="283">
        <v>31046</v>
      </c>
      <c r="F23" s="284">
        <v>5262</v>
      </c>
      <c r="G23" s="283">
        <v>31829</v>
      </c>
      <c r="H23" s="284">
        <v>5396</v>
      </c>
      <c r="I23" s="283">
        <v>32569</v>
      </c>
      <c r="J23" s="284">
        <v>5542</v>
      </c>
      <c r="K23" s="283">
        <f>I23-'Año 2020'!$I23</f>
        <v>2836</v>
      </c>
      <c r="L23" s="285">
        <f>$J23-'Año 2020'!$J23</f>
        <v>518</v>
      </c>
      <c r="M23" s="185"/>
      <c r="N23" s="186"/>
      <c r="R23" s="187"/>
    </row>
    <row r="24" spans="1:18" ht="13.9" customHeight="1" x14ac:dyDescent="0.2">
      <c r="A24" s="281">
        <v>18</v>
      </c>
      <c r="B24" s="282" t="s">
        <v>18</v>
      </c>
      <c r="C24" s="283">
        <v>759787</v>
      </c>
      <c r="D24" s="284">
        <v>14266</v>
      </c>
      <c r="E24" s="283">
        <v>791940</v>
      </c>
      <c r="F24" s="284">
        <v>14447</v>
      </c>
      <c r="G24" s="283">
        <v>837277</v>
      </c>
      <c r="H24" s="284">
        <v>14782</v>
      </c>
      <c r="I24" s="283">
        <v>886083</v>
      </c>
      <c r="J24" s="284">
        <v>15054</v>
      </c>
      <c r="K24" s="283">
        <f>I24-'Año 2020'!$I24</f>
        <v>160077</v>
      </c>
      <c r="L24" s="285">
        <f>$J24-'Año 2020'!$J24</f>
        <v>963</v>
      </c>
      <c r="M24" s="185"/>
      <c r="N24" s="186"/>
      <c r="R24" s="187"/>
    </row>
    <row r="25" spans="1:18" ht="13.9" customHeight="1" x14ac:dyDescent="0.2">
      <c r="A25" s="281">
        <v>19</v>
      </c>
      <c r="B25" s="282" t="s">
        <v>19</v>
      </c>
      <c r="C25" s="283">
        <v>4232036</v>
      </c>
      <c r="D25" s="284">
        <v>227207</v>
      </c>
      <c r="E25" s="283">
        <v>4233821</v>
      </c>
      <c r="F25" s="284">
        <v>228889</v>
      </c>
      <c r="G25" s="283">
        <v>4239923</v>
      </c>
      <c r="H25" s="284">
        <v>234434</v>
      </c>
      <c r="I25" s="283">
        <v>4250800</v>
      </c>
      <c r="J25" s="284">
        <v>239803</v>
      </c>
      <c r="K25" s="283">
        <f>I25-'Año 2020'!$I25</f>
        <v>20167</v>
      </c>
      <c r="L25" s="285">
        <f>$J25-'Año 2020'!$J25</f>
        <v>14246</v>
      </c>
      <c r="M25" s="185"/>
      <c r="N25" s="186"/>
      <c r="R25" s="187"/>
    </row>
    <row r="26" spans="1:18" ht="13.9" customHeight="1" x14ac:dyDescent="0.2">
      <c r="A26" s="281">
        <v>20</v>
      </c>
      <c r="B26" s="282" t="s">
        <v>20</v>
      </c>
      <c r="C26" s="283">
        <v>419356</v>
      </c>
      <c r="D26" s="284">
        <v>1886</v>
      </c>
      <c r="E26" s="283">
        <v>421151</v>
      </c>
      <c r="F26" s="284">
        <v>1894</v>
      </c>
      <c r="G26" s="283">
        <v>423132</v>
      </c>
      <c r="H26" s="284">
        <v>1913</v>
      </c>
      <c r="I26" s="283">
        <v>425304</v>
      </c>
      <c r="J26" s="284">
        <v>1936</v>
      </c>
      <c r="K26" s="283">
        <f>I26-'Año 2020'!$I26</f>
        <v>7889</v>
      </c>
      <c r="L26" s="285">
        <f>$J26-'Año 2020'!$J26</f>
        <v>54</v>
      </c>
      <c r="M26" s="185"/>
      <c r="N26" s="186"/>
      <c r="R26" s="187"/>
    </row>
    <row r="27" spans="1:18" ht="13.9" customHeight="1" x14ac:dyDescent="0.2">
      <c r="A27" s="281">
        <v>21</v>
      </c>
      <c r="B27" s="282" t="s">
        <v>21</v>
      </c>
      <c r="C27" s="283">
        <v>3476592</v>
      </c>
      <c r="D27" s="284">
        <v>313382</v>
      </c>
      <c r="E27" s="283">
        <v>3520819</v>
      </c>
      <c r="F27" s="284">
        <v>317606</v>
      </c>
      <c r="G27" s="283">
        <v>3572444</v>
      </c>
      <c r="H27" s="284">
        <v>322698</v>
      </c>
      <c r="I27" s="283">
        <v>3619189</v>
      </c>
      <c r="J27" s="284">
        <v>328769</v>
      </c>
      <c r="K27" s="283">
        <f>I27-'Año 2020'!$I27</f>
        <v>177123</v>
      </c>
      <c r="L27" s="285">
        <f>$J27-'Año 2020'!$J27</f>
        <v>19838</v>
      </c>
      <c r="M27" s="185"/>
      <c r="N27" s="186"/>
      <c r="R27" s="187"/>
    </row>
    <row r="28" spans="1:18" ht="13.9" customHeight="1" x14ac:dyDescent="0.2">
      <c r="A28" s="281">
        <v>22</v>
      </c>
      <c r="B28" s="282" t="s">
        <v>22</v>
      </c>
      <c r="C28" s="283">
        <v>26190</v>
      </c>
      <c r="D28" s="284">
        <v>3984</v>
      </c>
      <c r="E28" s="283">
        <v>26818</v>
      </c>
      <c r="F28" s="284">
        <v>4074</v>
      </c>
      <c r="G28" s="283">
        <v>27485</v>
      </c>
      <c r="H28" s="284">
        <v>4171</v>
      </c>
      <c r="I28" s="283">
        <v>28095</v>
      </c>
      <c r="J28" s="284">
        <v>4250</v>
      </c>
      <c r="K28" s="283">
        <f>I28-'Año 2020'!$I28</f>
        <v>2452</v>
      </c>
      <c r="L28" s="285">
        <f>$J28-'Año 2020'!$J28</f>
        <v>353</v>
      </c>
      <c r="M28" s="185"/>
      <c r="N28" s="186"/>
      <c r="R28" s="187"/>
    </row>
    <row r="29" spans="1:18" ht="13.9" customHeight="1" x14ac:dyDescent="0.2">
      <c r="A29" s="281">
        <v>23</v>
      </c>
      <c r="B29" s="282" t="s">
        <v>23</v>
      </c>
      <c r="C29" s="283">
        <v>1505898</v>
      </c>
      <c r="D29" s="284">
        <v>207538</v>
      </c>
      <c r="E29" s="283">
        <v>1520152</v>
      </c>
      <c r="F29" s="284">
        <v>209532</v>
      </c>
      <c r="G29" s="283">
        <v>1537350</v>
      </c>
      <c r="H29" s="284">
        <v>213972</v>
      </c>
      <c r="I29" s="283">
        <v>1554977</v>
      </c>
      <c r="J29" s="284">
        <v>216629</v>
      </c>
      <c r="K29" s="283">
        <f>I29-'Año 2020'!$I29</f>
        <v>61807</v>
      </c>
      <c r="L29" s="285">
        <f>$J29-'Año 2020'!$J29</f>
        <v>11640</v>
      </c>
      <c r="M29" s="185"/>
      <c r="N29" s="186"/>
      <c r="R29" s="187"/>
    </row>
    <row r="30" spans="1:18" ht="13.9" customHeight="1" x14ac:dyDescent="0.2">
      <c r="A30" s="281">
        <v>24</v>
      </c>
      <c r="B30" s="282" t="s">
        <v>321</v>
      </c>
      <c r="C30" s="283">
        <v>266817</v>
      </c>
      <c r="D30" s="284">
        <v>9439</v>
      </c>
      <c r="E30" s="283">
        <v>269584</v>
      </c>
      <c r="F30" s="284">
        <v>9577</v>
      </c>
      <c r="G30" s="283">
        <v>272520</v>
      </c>
      <c r="H30" s="284">
        <v>9829</v>
      </c>
      <c r="I30" s="283">
        <v>275543</v>
      </c>
      <c r="J30" s="284">
        <v>9977</v>
      </c>
      <c r="K30" s="283">
        <f>I30-'Año 2020'!$I30</f>
        <v>11860</v>
      </c>
      <c r="L30" s="285">
        <f>$J30-'Año 2020'!$J30</f>
        <v>630</v>
      </c>
      <c r="M30" s="185"/>
      <c r="N30" s="186"/>
      <c r="R30" s="187"/>
    </row>
    <row r="31" spans="1:18" ht="13.9" customHeight="1" x14ac:dyDescent="0.2">
      <c r="A31" s="281">
        <v>25</v>
      </c>
      <c r="B31" s="282" t="s">
        <v>25</v>
      </c>
      <c r="C31" s="283">
        <v>83650</v>
      </c>
      <c r="D31" s="284">
        <v>8806</v>
      </c>
      <c r="E31" s="283">
        <v>85002</v>
      </c>
      <c r="F31" s="284">
        <v>8961</v>
      </c>
      <c r="G31" s="283">
        <v>86565</v>
      </c>
      <c r="H31" s="284">
        <v>9130</v>
      </c>
      <c r="I31" s="283">
        <v>88311</v>
      </c>
      <c r="J31" s="284">
        <v>9411</v>
      </c>
      <c r="K31" s="283">
        <f>I31-'Año 2020'!$I31</f>
        <v>6109</v>
      </c>
      <c r="L31" s="285">
        <f>$J31-'Año 2020'!$J31</f>
        <v>781</v>
      </c>
      <c r="M31" s="185"/>
      <c r="N31" s="186"/>
      <c r="R31" s="187"/>
    </row>
    <row r="32" spans="1:18" ht="13.9" customHeight="1" x14ac:dyDescent="0.2">
      <c r="A32" s="281">
        <v>26</v>
      </c>
      <c r="B32" s="282" t="s">
        <v>150</v>
      </c>
      <c r="C32" s="283">
        <v>309841</v>
      </c>
      <c r="D32" s="284">
        <v>27951</v>
      </c>
      <c r="E32" s="283">
        <v>314912</v>
      </c>
      <c r="F32" s="284">
        <v>28537</v>
      </c>
      <c r="G32" s="283">
        <v>321192</v>
      </c>
      <c r="H32" s="284">
        <v>29534</v>
      </c>
      <c r="I32" s="283">
        <v>327613</v>
      </c>
      <c r="J32" s="284">
        <v>30272</v>
      </c>
      <c r="K32" s="283">
        <f>I32-'Año 2020'!$I32</f>
        <v>22941</v>
      </c>
      <c r="L32" s="285">
        <f>$J32-'Año 2020'!$J32</f>
        <v>2943</v>
      </c>
      <c r="M32" s="185"/>
      <c r="N32" s="186"/>
      <c r="R32" s="187"/>
    </row>
    <row r="33" spans="1:18" ht="13.9" customHeight="1" x14ac:dyDescent="0.2">
      <c r="A33" s="281">
        <v>27</v>
      </c>
      <c r="B33" s="282" t="s">
        <v>27</v>
      </c>
      <c r="C33" s="283">
        <v>205229</v>
      </c>
      <c r="D33" s="284">
        <v>2283</v>
      </c>
      <c r="E33" s="283">
        <v>208714</v>
      </c>
      <c r="F33" s="284">
        <v>2327</v>
      </c>
      <c r="G33" s="283">
        <v>212852</v>
      </c>
      <c r="H33" s="284">
        <v>2392</v>
      </c>
      <c r="I33" s="283">
        <v>217165</v>
      </c>
      <c r="J33" s="284">
        <v>2471</v>
      </c>
      <c r="K33" s="283">
        <f>I33-'Año 2020'!$I33</f>
        <v>15576</v>
      </c>
      <c r="L33" s="285">
        <f>$J33-'Año 2020'!$J33</f>
        <v>233</v>
      </c>
      <c r="M33" s="185"/>
      <c r="N33" s="186"/>
      <c r="R33" s="187"/>
    </row>
    <row r="34" spans="1:18" x14ac:dyDescent="0.2">
      <c r="A34" s="281">
        <v>28</v>
      </c>
      <c r="B34" s="282" t="s">
        <v>28</v>
      </c>
      <c r="C34" s="283">
        <v>59836</v>
      </c>
      <c r="D34" s="284">
        <v>8542</v>
      </c>
      <c r="E34" s="283">
        <v>61033</v>
      </c>
      <c r="F34" s="284">
        <v>8759</v>
      </c>
      <c r="G34" s="283">
        <v>62360</v>
      </c>
      <c r="H34" s="284">
        <v>8948</v>
      </c>
      <c r="I34" s="283">
        <v>63710</v>
      </c>
      <c r="J34" s="284">
        <v>9269</v>
      </c>
      <c r="K34" s="283">
        <f>I34-'Año 2020'!$I34</f>
        <v>5005</v>
      </c>
      <c r="L34" s="285">
        <f>$J34-'Año 2020'!$J34</f>
        <v>929</v>
      </c>
      <c r="M34" s="185"/>
      <c r="N34" s="186"/>
      <c r="R34" s="187"/>
    </row>
    <row r="35" spans="1:18" ht="13.9" customHeight="1" x14ac:dyDescent="0.2">
      <c r="A35" s="281">
        <v>29</v>
      </c>
      <c r="B35" s="282" t="s">
        <v>29</v>
      </c>
      <c r="C35" s="283">
        <v>2295263</v>
      </c>
      <c r="D35" s="284">
        <v>40015</v>
      </c>
      <c r="E35" s="283">
        <v>2332612</v>
      </c>
      <c r="F35" s="284">
        <v>41178</v>
      </c>
      <c r="G35" s="283">
        <v>2377923</v>
      </c>
      <c r="H35" s="284">
        <v>42494</v>
      </c>
      <c r="I35" s="283">
        <v>2430251</v>
      </c>
      <c r="J35" s="284">
        <v>44291</v>
      </c>
      <c r="K35" s="283">
        <f>I35-'Año 2020'!$I35</f>
        <v>172726</v>
      </c>
      <c r="L35" s="285">
        <f>$J35-'Año 2020'!$J35</f>
        <v>5526</v>
      </c>
      <c r="M35" s="185"/>
      <c r="N35" s="186"/>
      <c r="R35" s="187"/>
    </row>
    <row r="36" spans="1:18" ht="13.9" customHeight="1" x14ac:dyDescent="0.2">
      <c r="A36" s="281">
        <v>30</v>
      </c>
      <c r="B36" s="282" t="s">
        <v>30</v>
      </c>
      <c r="C36" s="283">
        <v>127415</v>
      </c>
      <c r="D36" s="284">
        <v>7718</v>
      </c>
      <c r="E36" s="283">
        <v>128837</v>
      </c>
      <c r="F36" s="284">
        <v>7846</v>
      </c>
      <c r="G36" s="283">
        <v>130592</v>
      </c>
      <c r="H36" s="284">
        <v>8079</v>
      </c>
      <c r="I36" s="283">
        <v>132410</v>
      </c>
      <c r="J36" s="284">
        <v>8203</v>
      </c>
      <c r="K36" s="283">
        <f>I36-'Año 2020'!$I36</f>
        <v>6474</v>
      </c>
      <c r="L36" s="285">
        <f>$J36-'Año 2020'!$J36</f>
        <v>627</v>
      </c>
      <c r="M36" s="185"/>
      <c r="N36" s="186"/>
      <c r="R36" s="187"/>
    </row>
    <row r="37" spans="1:18" ht="13.9" customHeight="1" x14ac:dyDescent="0.2">
      <c r="A37" s="281">
        <v>31</v>
      </c>
      <c r="B37" s="282" t="s">
        <v>31</v>
      </c>
      <c r="C37" s="283">
        <v>378487</v>
      </c>
      <c r="D37" s="284">
        <v>8239</v>
      </c>
      <c r="E37" s="283">
        <v>383187</v>
      </c>
      <c r="F37" s="284">
        <v>8355</v>
      </c>
      <c r="G37" s="283">
        <v>388536</v>
      </c>
      <c r="H37" s="284">
        <v>8518</v>
      </c>
      <c r="I37" s="283">
        <v>394438</v>
      </c>
      <c r="J37" s="284">
        <v>8668</v>
      </c>
      <c r="K37" s="283">
        <f>I37-'Año 2020'!$I37</f>
        <v>20235</v>
      </c>
      <c r="L37" s="285">
        <f>$J37-'Año 2020'!$J37</f>
        <v>557</v>
      </c>
      <c r="M37" s="185"/>
      <c r="N37" s="186"/>
      <c r="R37" s="187"/>
    </row>
    <row r="38" spans="1:18" ht="13.9" customHeight="1" x14ac:dyDescent="0.2">
      <c r="A38" s="281">
        <v>32</v>
      </c>
      <c r="B38" s="282" t="s">
        <v>32</v>
      </c>
      <c r="C38" s="283">
        <v>33187</v>
      </c>
      <c r="D38" s="284">
        <v>2746</v>
      </c>
      <c r="E38" s="283">
        <v>33730</v>
      </c>
      <c r="F38" s="284">
        <v>2783</v>
      </c>
      <c r="G38" s="283">
        <v>34323</v>
      </c>
      <c r="H38" s="284">
        <v>2822</v>
      </c>
      <c r="I38" s="283">
        <v>34977</v>
      </c>
      <c r="J38" s="284">
        <v>2875</v>
      </c>
      <c r="K38" s="283">
        <f>I38-'Año 2020'!$I38</f>
        <v>2385</v>
      </c>
      <c r="L38" s="285">
        <f>$J38-'Año 2020'!$J38</f>
        <v>164</v>
      </c>
      <c r="M38" s="185"/>
      <c r="N38" s="186"/>
      <c r="R38" s="187"/>
    </row>
    <row r="39" spans="1:18" ht="13.9" customHeight="1" x14ac:dyDescent="0.2">
      <c r="A39" s="281">
        <v>33</v>
      </c>
      <c r="B39" s="282" t="s">
        <v>33</v>
      </c>
      <c r="C39" s="283">
        <v>8443</v>
      </c>
      <c r="D39" s="284">
        <v>519</v>
      </c>
      <c r="E39" s="283">
        <v>8576</v>
      </c>
      <c r="F39" s="284">
        <v>527</v>
      </c>
      <c r="G39" s="283">
        <v>8709</v>
      </c>
      <c r="H39" s="284">
        <v>543</v>
      </c>
      <c r="I39" s="283">
        <v>8862</v>
      </c>
      <c r="J39" s="284">
        <v>558</v>
      </c>
      <c r="K39" s="283">
        <f>I39-'Año 2020'!$I39</f>
        <v>548</v>
      </c>
      <c r="L39" s="285">
        <f>$J39-'Año 2020'!$J39</f>
        <v>46</v>
      </c>
      <c r="M39" s="185"/>
      <c r="N39" s="186"/>
      <c r="R39" s="187"/>
    </row>
    <row r="40" spans="1:18" ht="13.9" customHeight="1" x14ac:dyDescent="0.2">
      <c r="A40" s="281">
        <v>34</v>
      </c>
      <c r="B40" s="282" t="s">
        <v>34</v>
      </c>
      <c r="C40" s="283">
        <v>1272470</v>
      </c>
      <c r="D40" s="284">
        <v>307952</v>
      </c>
      <c r="E40" s="283">
        <v>1283047</v>
      </c>
      <c r="F40" s="284">
        <v>311821</v>
      </c>
      <c r="G40" s="283">
        <v>1294724</v>
      </c>
      <c r="H40" s="284">
        <v>319769</v>
      </c>
      <c r="I40" s="283">
        <v>1308057</v>
      </c>
      <c r="J40" s="284">
        <v>325553</v>
      </c>
      <c r="K40" s="283">
        <f>I40-'Año 2020'!$I40</f>
        <v>45141</v>
      </c>
      <c r="L40" s="285">
        <f>$J40-'Año 2020'!$J40</f>
        <v>20701</v>
      </c>
      <c r="M40" s="185"/>
      <c r="N40" s="186"/>
      <c r="R40" s="187"/>
    </row>
    <row r="41" spans="1:18" ht="13.9" customHeight="1" x14ac:dyDescent="0.2">
      <c r="A41" s="281">
        <v>35</v>
      </c>
      <c r="B41" s="282" t="s">
        <v>35</v>
      </c>
      <c r="C41" s="283">
        <v>130777</v>
      </c>
      <c r="D41" s="284">
        <v>18401</v>
      </c>
      <c r="E41" s="283">
        <v>134146</v>
      </c>
      <c r="F41" s="284">
        <v>19174</v>
      </c>
      <c r="G41" s="283">
        <v>137937</v>
      </c>
      <c r="H41" s="284">
        <v>19848</v>
      </c>
      <c r="I41" s="283">
        <v>141518</v>
      </c>
      <c r="J41" s="284">
        <v>21018</v>
      </c>
      <c r="K41" s="283">
        <f>I41-'Año 2020'!$I41</f>
        <v>13907</v>
      </c>
      <c r="L41" s="285">
        <f>$J41-'Año 2020'!$J41</f>
        <v>3288</v>
      </c>
      <c r="M41" s="185"/>
      <c r="N41" s="186"/>
      <c r="R41" s="187"/>
    </row>
    <row r="42" spans="1:18" ht="13.9" customHeight="1" x14ac:dyDescent="0.2">
      <c r="A42" s="281">
        <v>36</v>
      </c>
      <c r="B42" s="282" t="s">
        <v>36</v>
      </c>
      <c r="C42" s="283">
        <v>755595</v>
      </c>
      <c r="D42" s="284">
        <v>3751</v>
      </c>
      <c r="E42" s="283">
        <v>767594</v>
      </c>
      <c r="F42" s="284">
        <v>3858</v>
      </c>
      <c r="G42" s="283">
        <v>782538</v>
      </c>
      <c r="H42" s="284">
        <v>3978</v>
      </c>
      <c r="I42" s="283">
        <v>798059</v>
      </c>
      <c r="J42" s="284">
        <v>4195</v>
      </c>
      <c r="K42" s="283">
        <f>I42-'Año 2020'!$I42</f>
        <v>55125</v>
      </c>
      <c r="L42" s="285">
        <f>$J42-'Año 2020'!$J42</f>
        <v>523</v>
      </c>
      <c r="M42" s="185"/>
      <c r="N42" s="186"/>
    </row>
    <row r="43" spans="1:18" x14ac:dyDescent="0.2">
      <c r="A43" s="281">
        <v>37</v>
      </c>
      <c r="B43" s="282" t="s">
        <v>37</v>
      </c>
      <c r="C43" s="283">
        <v>355879</v>
      </c>
      <c r="D43" s="284">
        <v>15047</v>
      </c>
      <c r="E43" s="283">
        <v>362792</v>
      </c>
      <c r="F43" s="284">
        <v>15394</v>
      </c>
      <c r="G43" s="283">
        <v>370240</v>
      </c>
      <c r="H43" s="284">
        <v>15803</v>
      </c>
      <c r="I43" s="283">
        <v>377245</v>
      </c>
      <c r="J43" s="284">
        <v>16280</v>
      </c>
      <c r="K43" s="283">
        <f>I43-'Año 2020'!$I43</f>
        <v>28285</v>
      </c>
      <c r="L43" s="285">
        <f>$J43-'Año 2020'!$J43</f>
        <v>1514</v>
      </c>
      <c r="M43" s="185"/>
      <c r="N43" s="186"/>
      <c r="R43" s="187"/>
    </row>
    <row r="44" spans="1:18" ht="13.9" customHeight="1" x14ac:dyDescent="0.2">
      <c r="A44" s="281">
        <v>38</v>
      </c>
      <c r="B44" s="282" t="s">
        <v>38</v>
      </c>
      <c r="C44" s="283">
        <v>291762</v>
      </c>
      <c r="D44" s="284">
        <v>13367</v>
      </c>
      <c r="E44" s="283">
        <v>294307</v>
      </c>
      <c r="F44" s="284">
        <v>13574</v>
      </c>
      <c r="G44" s="283">
        <v>297812</v>
      </c>
      <c r="H44" s="284">
        <v>13812</v>
      </c>
      <c r="I44" s="283">
        <v>301562</v>
      </c>
      <c r="J44" s="284">
        <v>14228</v>
      </c>
      <c r="K44" s="283">
        <f>I44-'Año 2020'!$I44</f>
        <v>12064</v>
      </c>
      <c r="L44" s="285">
        <f>$J44-'Año 2020'!$J44</f>
        <v>1044</v>
      </c>
      <c r="M44" s="185"/>
      <c r="N44" s="186"/>
      <c r="R44" s="187"/>
    </row>
    <row r="45" spans="1:18" x14ac:dyDescent="0.2">
      <c r="A45" s="281">
        <v>39</v>
      </c>
      <c r="B45" s="282" t="s">
        <v>39</v>
      </c>
      <c r="C45" s="283">
        <v>389221</v>
      </c>
      <c r="D45" s="284">
        <v>84210</v>
      </c>
      <c r="E45" s="283">
        <v>390530</v>
      </c>
      <c r="F45" s="284">
        <v>84532</v>
      </c>
      <c r="G45" s="283">
        <v>392464</v>
      </c>
      <c r="H45" s="284">
        <v>85952</v>
      </c>
      <c r="I45" s="283">
        <v>395230</v>
      </c>
      <c r="J45" s="284">
        <v>87045</v>
      </c>
      <c r="K45" s="283">
        <f>I45-'Año 2020'!$I45</f>
        <v>7029</v>
      </c>
      <c r="L45" s="285">
        <f>$J45-'Año 2020'!$J45</f>
        <v>3082</v>
      </c>
      <c r="M45" s="185"/>
      <c r="N45" s="186"/>
      <c r="R45" s="187"/>
    </row>
    <row r="46" spans="1:18" x14ac:dyDescent="0.2">
      <c r="A46" s="281">
        <v>40</v>
      </c>
      <c r="B46" s="282" t="s">
        <v>40</v>
      </c>
      <c r="C46" s="283">
        <v>35030</v>
      </c>
      <c r="D46" s="284">
        <v>4188</v>
      </c>
      <c r="E46" s="283">
        <v>35629</v>
      </c>
      <c r="F46" s="284">
        <v>4242</v>
      </c>
      <c r="G46" s="283">
        <v>36115</v>
      </c>
      <c r="H46" s="284">
        <v>4367</v>
      </c>
      <c r="I46" s="283">
        <v>36653</v>
      </c>
      <c r="J46" s="284">
        <v>4416</v>
      </c>
      <c r="K46" s="283">
        <f>I46-'Año 2020'!$I46</f>
        <v>2151</v>
      </c>
      <c r="L46" s="285">
        <f>$J46-'Año 2020'!$J46</f>
        <v>275</v>
      </c>
      <c r="M46" s="185"/>
      <c r="N46" s="186"/>
      <c r="R46" s="187"/>
    </row>
    <row r="47" spans="1:18" ht="13.9" customHeight="1" x14ac:dyDescent="0.2">
      <c r="A47" s="281">
        <v>41</v>
      </c>
      <c r="B47" s="282" t="s">
        <v>41</v>
      </c>
      <c r="C47" s="283">
        <v>801962</v>
      </c>
      <c r="D47" s="284">
        <v>31724</v>
      </c>
      <c r="E47" s="283">
        <v>813095</v>
      </c>
      <c r="F47" s="284">
        <v>32205</v>
      </c>
      <c r="G47" s="283">
        <v>827687</v>
      </c>
      <c r="H47" s="284">
        <v>32701</v>
      </c>
      <c r="I47" s="283">
        <v>845381</v>
      </c>
      <c r="J47" s="284">
        <v>33711</v>
      </c>
      <c r="K47" s="283">
        <f>I47-'Año 2020'!$I47</f>
        <v>54700</v>
      </c>
      <c r="L47" s="285">
        <f>$J47-'Año 2020'!$J47</f>
        <v>2542</v>
      </c>
      <c r="M47" s="185"/>
      <c r="N47" s="186"/>
      <c r="R47" s="187"/>
    </row>
    <row r="48" spans="1:18" ht="13.9" customHeight="1" x14ac:dyDescent="0.2">
      <c r="A48" s="281">
        <v>42</v>
      </c>
      <c r="B48" s="282" t="s">
        <v>42</v>
      </c>
      <c r="C48" s="283">
        <v>11592</v>
      </c>
      <c r="D48" s="284">
        <v>1129</v>
      </c>
      <c r="E48" s="283">
        <v>11912</v>
      </c>
      <c r="F48" s="284">
        <v>1146</v>
      </c>
      <c r="G48" s="283">
        <v>12268</v>
      </c>
      <c r="H48" s="284">
        <v>1179</v>
      </c>
      <c r="I48" s="283">
        <v>12563</v>
      </c>
      <c r="J48" s="284">
        <v>1204</v>
      </c>
      <c r="K48" s="283">
        <f>I48-'Año 2020'!$I48</f>
        <v>1149</v>
      </c>
      <c r="L48" s="285">
        <f>$J48-'Año 2020'!$J48</f>
        <v>86</v>
      </c>
      <c r="M48" s="185"/>
      <c r="N48" s="186"/>
      <c r="R48" s="187"/>
    </row>
    <row r="49" spans="1:18" x14ac:dyDescent="0.2">
      <c r="A49" s="281">
        <v>43</v>
      </c>
      <c r="B49" s="282" t="s">
        <v>149</v>
      </c>
      <c r="C49" s="283">
        <v>18813</v>
      </c>
      <c r="D49" s="284">
        <v>3836</v>
      </c>
      <c r="E49" s="283">
        <v>19285</v>
      </c>
      <c r="F49" s="284">
        <v>3954</v>
      </c>
      <c r="G49" s="283">
        <v>19849</v>
      </c>
      <c r="H49" s="284">
        <v>4068</v>
      </c>
      <c r="I49" s="283">
        <v>20372</v>
      </c>
      <c r="J49" s="284">
        <v>4215</v>
      </c>
      <c r="K49" s="283">
        <f>I49-'Año 2020'!$I49</f>
        <v>2013</v>
      </c>
      <c r="L49" s="285">
        <f>$J49-'Año 2020'!$J49</f>
        <v>517</v>
      </c>
      <c r="M49" s="185"/>
      <c r="N49" s="186"/>
      <c r="R49" s="187"/>
    </row>
    <row r="50" spans="1:18" x14ac:dyDescent="0.2">
      <c r="A50" s="281">
        <v>44</v>
      </c>
      <c r="B50" s="282" t="s">
        <v>152</v>
      </c>
      <c r="C50" s="283">
        <v>36881</v>
      </c>
      <c r="D50" s="284">
        <v>17811</v>
      </c>
      <c r="E50" s="283">
        <v>37410</v>
      </c>
      <c r="F50" s="284">
        <v>18095</v>
      </c>
      <c r="G50" s="283">
        <v>38036</v>
      </c>
      <c r="H50" s="284">
        <v>18603</v>
      </c>
      <c r="I50" s="283">
        <v>38637</v>
      </c>
      <c r="J50" s="284">
        <v>18982</v>
      </c>
      <c r="K50" s="283">
        <f>I50-'Año 2020'!$I50</f>
        <v>2283</v>
      </c>
      <c r="L50" s="285">
        <f>$J50-'Año 2020'!$J50</f>
        <v>1456</v>
      </c>
      <c r="M50" s="185"/>
      <c r="N50" s="186"/>
      <c r="R50" s="187"/>
    </row>
    <row r="51" spans="1:18" x14ac:dyDescent="0.2">
      <c r="A51" s="281">
        <v>45</v>
      </c>
      <c r="B51" s="282" t="s">
        <v>43</v>
      </c>
      <c r="C51" s="283">
        <v>14155</v>
      </c>
      <c r="D51" s="284">
        <v>2063</v>
      </c>
      <c r="E51" s="283">
        <v>14547</v>
      </c>
      <c r="F51" s="284">
        <v>2105</v>
      </c>
      <c r="G51" s="283">
        <v>14916</v>
      </c>
      <c r="H51" s="284">
        <v>2186</v>
      </c>
      <c r="I51" s="283">
        <v>15283</v>
      </c>
      <c r="J51" s="284">
        <v>2245</v>
      </c>
      <c r="K51" s="283">
        <f>I51-'Año 2020'!$I51</f>
        <v>1480</v>
      </c>
      <c r="L51" s="285">
        <f>$J51-'Año 2020'!$J51</f>
        <v>208</v>
      </c>
      <c r="M51" s="185"/>
      <c r="N51" s="186"/>
    </row>
    <row r="52" spans="1:18" ht="13.9" customHeight="1" x14ac:dyDescent="0.2">
      <c r="A52" s="281">
        <v>46</v>
      </c>
      <c r="B52" s="282" t="s">
        <v>44</v>
      </c>
      <c r="C52" s="283">
        <v>5091430</v>
      </c>
      <c r="D52" s="284">
        <v>77219</v>
      </c>
      <c r="E52" s="283">
        <v>5151171</v>
      </c>
      <c r="F52" s="284">
        <v>77415</v>
      </c>
      <c r="G52" s="283">
        <v>5209297</v>
      </c>
      <c r="H52" s="284">
        <v>77793</v>
      </c>
      <c r="I52" s="283">
        <v>5266277</v>
      </c>
      <c r="J52" s="284">
        <v>78095</v>
      </c>
      <c r="K52" s="283">
        <f>I52-'Año 2020'!$I52</f>
        <v>241975</v>
      </c>
      <c r="L52" s="285">
        <f>$J52-'Año 2020'!$J52</f>
        <v>1077</v>
      </c>
      <c r="M52" s="185"/>
      <c r="N52" s="186"/>
      <c r="R52" s="187"/>
    </row>
    <row r="53" spans="1:18" ht="13.9" customHeight="1" x14ac:dyDescent="0.2">
      <c r="A53" s="281">
        <v>47</v>
      </c>
      <c r="B53" s="282" t="s">
        <v>45</v>
      </c>
      <c r="C53" s="283">
        <v>476710</v>
      </c>
      <c r="D53" s="284">
        <v>26974</v>
      </c>
      <c r="E53" s="283">
        <v>482721</v>
      </c>
      <c r="F53" s="284">
        <v>27698</v>
      </c>
      <c r="G53" s="283">
        <v>491096</v>
      </c>
      <c r="H53" s="284">
        <v>28603</v>
      </c>
      <c r="I53" s="283">
        <v>499344</v>
      </c>
      <c r="J53" s="284">
        <v>29539</v>
      </c>
      <c r="K53" s="283">
        <f>I53-'Año 2020'!$I53</f>
        <v>27626</v>
      </c>
      <c r="L53" s="285">
        <f>$J53-'Año 2020'!$J53</f>
        <v>3353</v>
      </c>
      <c r="M53" s="185"/>
      <c r="N53" s="186"/>
      <c r="R53" s="187"/>
    </row>
    <row r="54" spans="1:18" ht="13.9" customHeight="1" x14ac:dyDescent="0.2">
      <c r="A54" s="281">
        <v>48</v>
      </c>
      <c r="B54" s="282" t="s">
        <v>46</v>
      </c>
      <c r="C54" s="283">
        <v>22406</v>
      </c>
      <c r="D54" s="284">
        <v>1501</v>
      </c>
      <c r="E54" s="283">
        <v>22877</v>
      </c>
      <c r="F54" s="284">
        <v>1521</v>
      </c>
      <c r="G54" s="283">
        <v>23343</v>
      </c>
      <c r="H54" s="284">
        <v>1555</v>
      </c>
      <c r="I54" s="283">
        <v>23861</v>
      </c>
      <c r="J54" s="284">
        <v>1585</v>
      </c>
      <c r="K54" s="283">
        <f>I54-'Año 2020'!$I54</f>
        <v>1924</v>
      </c>
      <c r="L54" s="285">
        <f>$J54-'Año 2020'!$J54</f>
        <v>107</v>
      </c>
      <c r="M54" s="185"/>
      <c r="N54" s="186"/>
      <c r="R54" s="187"/>
    </row>
    <row r="55" spans="1:18" ht="13.9" customHeight="1" x14ac:dyDescent="0.2">
      <c r="A55" s="281">
        <v>49</v>
      </c>
      <c r="B55" s="282" t="s">
        <v>47</v>
      </c>
      <c r="C55" s="283">
        <v>196824</v>
      </c>
      <c r="D55" s="284">
        <v>2961</v>
      </c>
      <c r="E55" s="283">
        <v>200780</v>
      </c>
      <c r="F55" s="284">
        <v>3007</v>
      </c>
      <c r="G55" s="283">
        <v>205098</v>
      </c>
      <c r="H55" s="284">
        <v>3081</v>
      </c>
      <c r="I55" s="283">
        <v>209760</v>
      </c>
      <c r="J55" s="284">
        <v>3162</v>
      </c>
      <c r="K55" s="283">
        <f>I55-'Año 2020'!$I55</f>
        <v>16934</v>
      </c>
      <c r="L55" s="285">
        <f>$J55-'Año 2020'!$J55</f>
        <v>260</v>
      </c>
      <c r="M55" s="185"/>
      <c r="N55" s="186"/>
      <c r="R55" s="187"/>
    </row>
    <row r="56" spans="1:18" ht="13.9" customHeight="1" x14ac:dyDescent="0.2">
      <c r="A56" s="281">
        <v>50</v>
      </c>
      <c r="B56" s="282" t="s">
        <v>48</v>
      </c>
      <c r="C56" s="283">
        <v>225237</v>
      </c>
      <c r="D56" s="284">
        <v>1412</v>
      </c>
      <c r="E56" s="283">
        <v>228456</v>
      </c>
      <c r="F56" s="284">
        <v>1430</v>
      </c>
      <c r="G56" s="283">
        <v>232250</v>
      </c>
      <c r="H56" s="284">
        <v>1465</v>
      </c>
      <c r="I56" s="283">
        <v>235213</v>
      </c>
      <c r="J56" s="284">
        <v>1495</v>
      </c>
      <c r="K56" s="283">
        <f>I56-'Año 2020'!$I56</f>
        <v>14454</v>
      </c>
      <c r="L56" s="285">
        <f>$J56-'Año 2020'!$J56</f>
        <v>111</v>
      </c>
      <c r="M56" s="185"/>
      <c r="N56" s="186"/>
      <c r="R56" s="187"/>
    </row>
    <row r="57" spans="1:18" x14ac:dyDescent="0.2">
      <c r="A57" s="281">
        <v>51</v>
      </c>
      <c r="B57" s="282" t="s">
        <v>151</v>
      </c>
      <c r="C57" s="283">
        <v>755</v>
      </c>
      <c r="D57" s="284">
        <v>165</v>
      </c>
      <c r="E57" s="283">
        <v>766</v>
      </c>
      <c r="F57" s="284">
        <v>166</v>
      </c>
      <c r="G57" s="283">
        <v>775</v>
      </c>
      <c r="H57" s="284">
        <v>167</v>
      </c>
      <c r="I57" s="283">
        <v>785</v>
      </c>
      <c r="J57" s="284">
        <v>167</v>
      </c>
      <c r="K57" s="283">
        <f>I57-'Año 2020'!$I57</f>
        <v>40</v>
      </c>
      <c r="L57" s="285">
        <f>$J57-'Año 2020'!$J57</f>
        <v>4</v>
      </c>
      <c r="M57" s="185"/>
      <c r="N57" s="186"/>
    </row>
    <row r="58" spans="1:18" ht="13.9" customHeight="1" x14ac:dyDescent="0.2">
      <c r="A58" s="281">
        <v>52</v>
      </c>
      <c r="B58" s="282" t="s">
        <v>49</v>
      </c>
      <c r="C58" s="283">
        <v>67930</v>
      </c>
      <c r="D58" s="284">
        <v>14934</v>
      </c>
      <c r="E58" s="283">
        <v>68605</v>
      </c>
      <c r="F58" s="284">
        <v>15206</v>
      </c>
      <c r="G58" s="283">
        <v>69380</v>
      </c>
      <c r="H58" s="284">
        <v>15442</v>
      </c>
      <c r="I58" s="283">
        <v>70275</v>
      </c>
      <c r="J58" s="284">
        <v>15849</v>
      </c>
      <c r="K58" s="283">
        <f>I58-'Año 2020'!$I58</f>
        <v>3008</v>
      </c>
      <c r="L58" s="285">
        <f>$J58-'Año 2020'!$J58</f>
        <v>1169</v>
      </c>
      <c r="M58" s="185"/>
      <c r="N58" s="186"/>
      <c r="R58" s="187"/>
    </row>
    <row r="59" spans="1:18" ht="13.9" customHeight="1" x14ac:dyDescent="0.2">
      <c r="A59" s="281">
        <v>53</v>
      </c>
      <c r="B59" s="282" t="s">
        <v>50</v>
      </c>
      <c r="C59" s="283">
        <v>23860</v>
      </c>
      <c r="D59" s="284">
        <v>1409</v>
      </c>
      <c r="E59" s="283">
        <v>23993</v>
      </c>
      <c r="F59" s="284">
        <v>1418</v>
      </c>
      <c r="G59" s="283">
        <v>24088</v>
      </c>
      <c r="H59" s="284">
        <v>1439</v>
      </c>
      <c r="I59" s="283">
        <v>24221</v>
      </c>
      <c r="J59" s="284">
        <v>1456</v>
      </c>
      <c r="K59" s="283">
        <f>I59-'Año 2020'!$I59</f>
        <v>450</v>
      </c>
      <c r="L59" s="285">
        <f>$J59-'Año 2020'!$J59</f>
        <v>63</v>
      </c>
      <c r="M59" s="185"/>
      <c r="N59" s="186"/>
    </row>
    <row r="60" spans="1:18" ht="13.9" customHeight="1" x14ac:dyDescent="0.2">
      <c r="A60" s="281">
        <v>54</v>
      </c>
      <c r="B60" s="282" t="s">
        <v>51</v>
      </c>
      <c r="C60" s="283">
        <v>820690</v>
      </c>
      <c r="D60" s="284">
        <v>1871</v>
      </c>
      <c r="E60" s="283">
        <v>831125</v>
      </c>
      <c r="F60" s="284">
        <v>1874</v>
      </c>
      <c r="G60" s="283">
        <v>841638</v>
      </c>
      <c r="H60" s="284">
        <v>1881</v>
      </c>
      <c r="I60" s="283">
        <v>853764</v>
      </c>
      <c r="J60" s="284">
        <v>1886</v>
      </c>
      <c r="K60" s="283">
        <f>I60-'Año 2020'!$I60</f>
        <v>43832</v>
      </c>
      <c r="L60" s="285">
        <f>$J60-'Año 2020'!$J60</f>
        <v>25</v>
      </c>
      <c r="M60" s="185"/>
      <c r="N60" s="186"/>
    </row>
    <row r="61" spans="1:18" x14ac:dyDescent="0.2">
      <c r="A61" s="281">
        <v>55</v>
      </c>
      <c r="B61" s="282" t="s">
        <v>52</v>
      </c>
      <c r="C61" s="283">
        <v>12182</v>
      </c>
      <c r="D61" s="284">
        <v>839</v>
      </c>
      <c r="E61" s="283">
        <v>12400</v>
      </c>
      <c r="F61" s="284">
        <v>852</v>
      </c>
      <c r="G61" s="283">
        <v>12697</v>
      </c>
      <c r="H61" s="284">
        <v>884</v>
      </c>
      <c r="I61" s="283">
        <v>12934</v>
      </c>
      <c r="J61" s="284">
        <v>896</v>
      </c>
      <c r="K61" s="283">
        <f>I61-'Año 2020'!$I61</f>
        <v>947</v>
      </c>
      <c r="L61" s="285">
        <f>$J61-'Año 2020'!$J61</f>
        <v>67</v>
      </c>
      <c r="M61" s="185"/>
      <c r="N61" s="186"/>
      <c r="R61" s="187"/>
    </row>
    <row r="62" spans="1:18" ht="13.9" customHeight="1" x14ac:dyDescent="0.2">
      <c r="A62" s="281">
        <v>56</v>
      </c>
      <c r="B62" s="282" t="s">
        <v>53</v>
      </c>
      <c r="C62" s="283">
        <v>365505</v>
      </c>
      <c r="D62" s="284">
        <v>20179</v>
      </c>
      <c r="E62" s="283">
        <v>371402</v>
      </c>
      <c r="F62" s="284">
        <v>20653</v>
      </c>
      <c r="G62" s="283">
        <v>378451</v>
      </c>
      <c r="H62" s="284">
        <v>21188</v>
      </c>
      <c r="I62" s="283">
        <v>385518</v>
      </c>
      <c r="J62" s="284">
        <v>22031</v>
      </c>
      <c r="K62" s="283">
        <f>I62-'Año 2020'!$I62</f>
        <v>25796</v>
      </c>
      <c r="L62" s="285">
        <f>$J62-'Año 2020'!$J62</f>
        <v>2281</v>
      </c>
      <c r="M62" s="185"/>
      <c r="N62" s="186"/>
    </row>
    <row r="63" spans="1:18" ht="13.9" customHeight="1" x14ac:dyDescent="0.2">
      <c r="A63" s="281">
        <v>57</v>
      </c>
      <c r="B63" s="282" t="s">
        <v>322</v>
      </c>
      <c r="C63" s="283">
        <v>26499</v>
      </c>
      <c r="D63" s="284">
        <v>1415</v>
      </c>
      <c r="E63" s="283">
        <v>26873</v>
      </c>
      <c r="F63" s="284">
        <v>1408</v>
      </c>
      <c r="G63" s="283">
        <v>27305</v>
      </c>
      <c r="H63" s="284">
        <v>1460</v>
      </c>
      <c r="I63" s="283">
        <v>27674</v>
      </c>
      <c r="J63" s="284">
        <v>1470</v>
      </c>
      <c r="K63" s="283">
        <f>I63-'Año 2020'!$I63</f>
        <v>1640</v>
      </c>
      <c r="L63" s="285">
        <f>$J63-'Año 2020'!$J63</f>
        <v>55</v>
      </c>
      <c r="M63" s="185"/>
      <c r="N63" s="186"/>
      <c r="R63" s="187"/>
    </row>
    <row r="64" spans="1:18" x14ac:dyDescent="0.2">
      <c r="A64" s="281">
        <v>58</v>
      </c>
      <c r="B64" s="282" t="s">
        <v>323</v>
      </c>
      <c r="C64" s="283">
        <v>9801</v>
      </c>
      <c r="D64" s="284">
        <v>1476</v>
      </c>
      <c r="E64" s="283">
        <v>9955</v>
      </c>
      <c r="F64" s="284">
        <v>1497</v>
      </c>
      <c r="G64" s="283">
        <v>10098</v>
      </c>
      <c r="H64" s="284">
        <v>1561</v>
      </c>
      <c r="I64" s="283">
        <v>10234</v>
      </c>
      <c r="J64" s="284">
        <v>1594</v>
      </c>
      <c r="K64" s="283">
        <f>I64-'Año 2020'!$I64</f>
        <v>582</v>
      </c>
      <c r="L64" s="285">
        <f>$J64-'Año 2020'!$J64</f>
        <v>137</v>
      </c>
      <c r="M64" s="188"/>
      <c r="N64" s="186"/>
    </row>
    <row r="65" spans="1:18" ht="13.9" customHeight="1" x14ac:dyDescent="0.2">
      <c r="A65" s="281">
        <v>59</v>
      </c>
      <c r="B65" s="282" t="s">
        <v>324</v>
      </c>
      <c r="C65" s="283">
        <v>23508</v>
      </c>
      <c r="D65" s="284">
        <v>1658</v>
      </c>
      <c r="E65" s="283">
        <v>23821</v>
      </c>
      <c r="F65" s="284">
        <v>1657</v>
      </c>
      <c r="G65" s="283">
        <v>24171</v>
      </c>
      <c r="H65" s="284">
        <v>1710</v>
      </c>
      <c r="I65" s="283">
        <v>24464</v>
      </c>
      <c r="J65" s="284">
        <v>1723</v>
      </c>
      <c r="K65" s="283">
        <f>I65-'Año 2020'!$I65</f>
        <v>1301</v>
      </c>
      <c r="L65" s="285">
        <f>$J65-'Año 2020'!$J65</f>
        <v>66</v>
      </c>
      <c r="M65" s="185"/>
      <c r="N65" s="186"/>
      <c r="R65" s="187"/>
    </row>
    <row r="66" spans="1:18" ht="13.9" customHeight="1" x14ac:dyDescent="0.2">
      <c r="A66" s="281">
        <v>60</v>
      </c>
      <c r="B66" s="282" t="s">
        <v>246</v>
      </c>
      <c r="C66" s="283">
        <v>63956</v>
      </c>
      <c r="D66" s="284">
        <v>9098</v>
      </c>
      <c r="E66" s="283">
        <v>65353</v>
      </c>
      <c r="F66" s="284">
        <v>9286</v>
      </c>
      <c r="G66" s="283">
        <v>66820</v>
      </c>
      <c r="H66" s="284">
        <v>9521</v>
      </c>
      <c r="I66" s="283">
        <v>68167</v>
      </c>
      <c r="J66" s="284">
        <v>9802</v>
      </c>
      <c r="K66" s="283">
        <f>I66-'Año 2020'!$I66</f>
        <v>5361</v>
      </c>
      <c r="L66" s="285">
        <f>$J66-'Año 2020'!$J66</f>
        <v>908</v>
      </c>
      <c r="M66" s="185"/>
      <c r="N66" s="186"/>
    </row>
    <row r="67" spans="1:18" ht="13.9" customHeight="1" x14ac:dyDescent="0.2">
      <c r="A67" s="281">
        <v>61</v>
      </c>
      <c r="B67" s="282" t="s">
        <v>242</v>
      </c>
      <c r="C67" s="283">
        <v>273688</v>
      </c>
      <c r="D67" s="284">
        <v>63303</v>
      </c>
      <c r="E67" s="283">
        <v>278667</v>
      </c>
      <c r="F67" s="284">
        <v>65265</v>
      </c>
      <c r="G67" s="283">
        <v>283597</v>
      </c>
      <c r="H67" s="284">
        <v>67238</v>
      </c>
      <c r="I67" s="283">
        <v>288602</v>
      </c>
      <c r="J67" s="284">
        <v>69159</v>
      </c>
      <c r="K67" s="283">
        <f>I67-'Año 2020'!$I67</f>
        <v>18701</v>
      </c>
      <c r="L67" s="285">
        <f>$J67-'Año 2020'!$J67</f>
        <v>7803</v>
      </c>
      <c r="M67" s="185"/>
      <c r="N67" s="186"/>
    </row>
    <row r="68" spans="1:18" ht="13.9" customHeight="1" x14ac:dyDescent="0.2">
      <c r="A68" s="281">
        <v>62</v>
      </c>
      <c r="B68" s="282" t="s">
        <v>245</v>
      </c>
      <c r="C68" s="283">
        <v>38397</v>
      </c>
      <c r="D68" s="284">
        <v>5117</v>
      </c>
      <c r="E68" s="283">
        <v>39154</v>
      </c>
      <c r="F68" s="284">
        <v>5224</v>
      </c>
      <c r="G68" s="283">
        <v>40018</v>
      </c>
      <c r="H68" s="284">
        <v>5316</v>
      </c>
      <c r="I68" s="283">
        <v>40893</v>
      </c>
      <c r="J68" s="284">
        <v>5485</v>
      </c>
      <c r="K68" s="283">
        <f>I68-'Año 2020'!$I68</f>
        <v>3258</v>
      </c>
      <c r="L68" s="285">
        <f>$J68-'Año 2020'!$J68</f>
        <v>480</v>
      </c>
      <c r="M68" s="185"/>
      <c r="N68" s="186"/>
    </row>
    <row r="69" spans="1:18" ht="13.9" customHeight="1" x14ac:dyDescent="0.2">
      <c r="A69" s="281">
        <v>63</v>
      </c>
      <c r="B69" s="282" t="s">
        <v>239</v>
      </c>
      <c r="C69" s="283">
        <v>2511</v>
      </c>
      <c r="D69" s="284">
        <v>851</v>
      </c>
      <c r="E69" s="283">
        <v>2575</v>
      </c>
      <c r="F69" s="284">
        <v>869</v>
      </c>
      <c r="G69" s="283">
        <v>2627</v>
      </c>
      <c r="H69" s="284">
        <v>892</v>
      </c>
      <c r="I69" s="283">
        <v>2683</v>
      </c>
      <c r="J69" s="284">
        <v>920</v>
      </c>
      <c r="K69" s="283">
        <f>I69-'Año 2020'!$I69</f>
        <v>228</v>
      </c>
      <c r="L69" s="285">
        <f>$J69-'Año 2020'!$J69</f>
        <v>87</v>
      </c>
      <c r="M69" s="185"/>
      <c r="N69" s="186"/>
      <c r="R69" s="187"/>
    </row>
    <row r="70" spans="1:18" ht="13.9" customHeight="1" x14ac:dyDescent="0.2">
      <c r="A70" s="281">
        <v>64</v>
      </c>
      <c r="B70" s="282" t="s">
        <v>248</v>
      </c>
      <c r="C70" s="283">
        <v>318700</v>
      </c>
      <c r="D70" s="284">
        <v>2314</v>
      </c>
      <c r="E70" s="283">
        <v>323997</v>
      </c>
      <c r="F70" s="284">
        <v>2402</v>
      </c>
      <c r="G70" s="283">
        <v>330421</v>
      </c>
      <c r="H70" s="284">
        <v>2459</v>
      </c>
      <c r="I70" s="283">
        <v>337174</v>
      </c>
      <c r="J70" s="284">
        <v>2580</v>
      </c>
      <c r="K70" s="283">
        <f>I70-'Año 2020'!$I70</f>
        <v>23666</v>
      </c>
      <c r="L70" s="285">
        <f>$J70-'Año 2020'!$J70</f>
        <v>337</v>
      </c>
      <c r="M70" s="185"/>
      <c r="N70" s="186"/>
      <c r="R70" s="187"/>
    </row>
    <row r="71" spans="1:18" ht="13.9" customHeight="1" x14ac:dyDescent="0.2">
      <c r="A71" s="281">
        <v>65</v>
      </c>
      <c r="B71" s="282" t="s">
        <v>249</v>
      </c>
      <c r="C71" s="283">
        <v>1017091</v>
      </c>
      <c r="D71" s="284">
        <v>5492</v>
      </c>
      <c r="E71" s="283">
        <v>1036814</v>
      </c>
      <c r="F71" s="284">
        <v>5600</v>
      </c>
      <c r="G71" s="283">
        <v>1056901</v>
      </c>
      <c r="H71" s="284">
        <v>5846</v>
      </c>
      <c r="I71" s="283">
        <v>1078008</v>
      </c>
      <c r="J71" s="284">
        <v>5979</v>
      </c>
      <c r="K71" s="283">
        <f>I71-'Año 2020'!$I71</f>
        <v>83729</v>
      </c>
      <c r="L71" s="285">
        <f>$J71-'Año 2020'!$J71</f>
        <v>584</v>
      </c>
      <c r="M71" s="185"/>
      <c r="N71" s="186"/>
      <c r="R71" s="187"/>
    </row>
    <row r="72" spans="1:18" ht="13.9" customHeight="1" x14ac:dyDescent="0.2">
      <c r="A72" s="281">
        <v>66</v>
      </c>
      <c r="B72" s="282" t="s">
        <v>247</v>
      </c>
      <c r="C72" s="283">
        <v>1426381</v>
      </c>
      <c r="D72" s="284">
        <v>110377</v>
      </c>
      <c r="E72" s="283">
        <v>1448525</v>
      </c>
      <c r="F72" s="284">
        <v>111803</v>
      </c>
      <c r="G72" s="283">
        <v>1472593</v>
      </c>
      <c r="H72" s="284">
        <v>116686</v>
      </c>
      <c r="I72" s="283">
        <v>1498186</v>
      </c>
      <c r="J72" s="284">
        <v>118981</v>
      </c>
      <c r="K72" s="283">
        <f>I72-'Año 2020'!$I72</f>
        <v>95488</v>
      </c>
      <c r="L72" s="285">
        <f>$J72-'Año 2020'!$J72</f>
        <v>10211</v>
      </c>
      <c r="M72" s="185"/>
      <c r="N72" s="186"/>
    </row>
    <row r="73" spans="1:18" ht="13.9" customHeight="1" x14ac:dyDescent="0.2">
      <c r="A73" s="281">
        <v>67</v>
      </c>
      <c r="B73" s="282" t="s">
        <v>240</v>
      </c>
      <c r="C73" s="283">
        <v>2328</v>
      </c>
      <c r="D73" s="284">
        <v>1815</v>
      </c>
      <c r="E73" s="283">
        <v>2387</v>
      </c>
      <c r="F73" s="284">
        <v>1875</v>
      </c>
      <c r="G73" s="283">
        <v>2440</v>
      </c>
      <c r="H73" s="284">
        <v>1930</v>
      </c>
      <c r="I73" s="283">
        <v>2499</v>
      </c>
      <c r="J73" s="284">
        <v>1992</v>
      </c>
      <c r="K73" s="283">
        <f>I73-'Año 2020'!$I73</f>
        <v>237</v>
      </c>
      <c r="L73" s="285">
        <f>$J73-'Año 2020'!$J73</f>
        <v>229</v>
      </c>
      <c r="M73" s="185"/>
      <c r="N73" s="186"/>
      <c r="R73" s="187"/>
    </row>
    <row r="74" spans="1:18" ht="13.9" customHeight="1" x14ac:dyDescent="0.2">
      <c r="A74" s="281">
        <v>68</v>
      </c>
      <c r="B74" s="282" t="s">
        <v>237</v>
      </c>
      <c r="C74" s="283">
        <v>3615</v>
      </c>
      <c r="D74" s="284">
        <v>1064</v>
      </c>
      <c r="E74" s="283">
        <v>3729</v>
      </c>
      <c r="F74" s="284">
        <v>1074</v>
      </c>
      <c r="G74" s="283">
        <v>3856</v>
      </c>
      <c r="H74" s="284">
        <v>1098</v>
      </c>
      <c r="I74" s="283">
        <v>3984</v>
      </c>
      <c r="J74" s="284">
        <v>1117</v>
      </c>
      <c r="K74" s="283">
        <f>I74-'Año 2020'!$I74</f>
        <v>455</v>
      </c>
      <c r="L74" s="285">
        <f>$J74-'Año 2020'!$J74</f>
        <v>69</v>
      </c>
      <c r="M74" s="185"/>
      <c r="N74" s="186"/>
      <c r="R74" s="187"/>
    </row>
    <row r="75" spans="1:18" ht="13.9" customHeight="1" x14ac:dyDescent="0.2">
      <c r="A75" s="281">
        <v>69</v>
      </c>
      <c r="B75" s="282" t="s">
        <v>243</v>
      </c>
      <c r="C75" s="283">
        <v>3881</v>
      </c>
      <c r="D75" s="284">
        <v>839</v>
      </c>
      <c r="E75" s="283">
        <v>3971</v>
      </c>
      <c r="F75" s="284">
        <v>860</v>
      </c>
      <c r="G75" s="283">
        <v>4104</v>
      </c>
      <c r="H75" s="284">
        <v>897</v>
      </c>
      <c r="I75" s="283">
        <v>4208</v>
      </c>
      <c r="J75" s="284">
        <v>917</v>
      </c>
      <c r="K75" s="283">
        <f>I75-'Año 2020'!$I75</f>
        <v>408</v>
      </c>
      <c r="L75" s="285">
        <f>$J75-'Año 2020'!$J75</f>
        <v>93</v>
      </c>
      <c r="M75" s="185"/>
      <c r="N75" s="186"/>
      <c r="R75" s="187"/>
    </row>
    <row r="76" spans="1:18" ht="13.9" customHeight="1" x14ac:dyDescent="0.2">
      <c r="A76" s="281">
        <v>70</v>
      </c>
      <c r="B76" s="282" t="s">
        <v>287</v>
      </c>
      <c r="C76" s="283">
        <v>58637</v>
      </c>
      <c r="D76" s="284">
        <v>4233</v>
      </c>
      <c r="E76" s="283">
        <v>61707</v>
      </c>
      <c r="F76" s="284">
        <v>4434</v>
      </c>
      <c r="G76" s="283">
        <v>65322</v>
      </c>
      <c r="H76" s="284">
        <v>4654</v>
      </c>
      <c r="I76" s="283">
        <v>69201</v>
      </c>
      <c r="J76" s="284">
        <v>4886</v>
      </c>
      <c r="K76" s="283">
        <f>I76-'Año 2020'!$I76</f>
        <v>13648</v>
      </c>
      <c r="L76" s="285">
        <f>$J76-'Año 2020'!$J76</f>
        <v>858</v>
      </c>
      <c r="M76" s="185"/>
      <c r="N76" s="186"/>
      <c r="R76" s="187"/>
    </row>
    <row r="77" spans="1:18" ht="13.9" customHeight="1" x14ac:dyDescent="0.2">
      <c r="A77" s="281">
        <v>71</v>
      </c>
      <c r="B77" s="282" t="s">
        <v>288</v>
      </c>
      <c r="C77" s="283">
        <v>8382</v>
      </c>
      <c r="D77" s="284">
        <v>1018</v>
      </c>
      <c r="E77" s="283">
        <v>8700</v>
      </c>
      <c r="F77" s="284">
        <v>1068</v>
      </c>
      <c r="G77" s="283">
        <v>9070</v>
      </c>
      <c r="H77" s="284">
        <v>1123</v>
      </c>
      <c r="I77" s="283">
        <v>9376</v>
      </c>
      <c r="J77" s="284">
        <v>1183</v>
      </c>
      <c r="K77" s="283">
        <f>I77-'Año 2020'!$I77</f>
        <v>1343</v>
      </c>
      <c r="L77" s="285">
        <f>$J77-'Año 2020'!$J77</f>
        <v>214</v>
      </c>
      <c r="M77" s="185"/>
      <c r="N77" s="186"/>
    </row>
    <row r="78" spans="1:18" ht="13.9" customHeight="1" x14ac:dyDescent="0.2">
      <c r="A78" s="281">
        <v>72</v>
      </c>
      <c r="B78" s="282" t="s">
        <v>289</v>
      </c>
      <c r="C78" s="283">
        <v>6747</v>
      </c>
      <c r="D78" s="284">
        <v>1305</v>
      </c>
      <c r="E78" s="283">
        <v>7038</v>
      </c>
      <c r="F78" s="284">
        <v>1371</v>
      </c>
      <c r="G78" s="283">
        <v>7299</v>
      </c>
      <c r="H78" s="284">
        <v>1406</v>
      </c>
      <c r="I78" s="283">
        <v>7574</v>
      </c>
      <c r="J78" s="284">
        <v>1500</v>
      </c>
      <c r="K78" s="283">
        <f>I78-'Año 2020'!$I78</f>
        <v>1099</v>
      </c>
      <c r="L78" s="285">
        <f>$J78-'Año 2020'!$J78</f>
        <v>244</v>
      </c>
      <c r="M78" s="185"/>
      <c r="N78" s="186"/>
    </row>
    <row r="79" spans="1:18" ht="13.9" customHeight="1" x14ac:dyDescent="0.2">
      <c r="A79" s="281">
        <v>73</v>
      </c>
      <c r="B79" s="282" t="s">
        <v>290</v>
      </c>
      <c r="C79" s="283">
        <v>599</v>
      </c>
      <c r="D79" s="284">
        <v>92</v>
      </c>
      <c r="E79" s="283">
        <v>621</v>
      </c>
      <c r="F79" s="284">
        <v>94</v>
      </c>
      <c r="G79" s="283">
        <v>641</v>
      </c>
      <c r="H79" s="284">
        <v>95</v>
      </c>
      <c r="I79" s="283">
        <v>655</v>
      </c>
      <c r="J79" s="284">
        <v>99</v>
      </c>
      <c r="K79" s="283">
        <f>I79-'Año 2020'!$I79</f>
        <v>74</v>
      </c>
      <c r="L79" s="285">
        <f>$J79-'Año 2020'!$J79</f>
        <v>12</v>
      </c>
      <c r="M79" s="185"/>
      <c r="N79" s="186"/>
      <c r="R79" s="187"/>
    </row>
    <row r="80" spans="1:18" ht="13.9" customHeight="1" x14ac:dyDescent="0.2">
      <c r="A80" s="281">
        <v>74</v>
      </c>
      <c r="B80" s="282" t="s">
        <v>291</v>
      </c>
      <c r="C80" s="283">
        <v>8352</v>
      </c>
      <c r="D80" s="284">
        <v>1223</v>
      </c>
      <c r="E80" s="283">
        <v>8564</v>
      </c>
      <c r="F80" s="284">
        <v>1263</v>
      </c>
      <c r="G80" s="283">
        <v>8841</v>
      </c>
      <c r="H80" s="284">
        <v>1326</v>
      </c>
      <c r="I80" s="283">
        <v>9145</v>
      </c>
      <c r="J80" s="284">
        <v>1414</v>
      </c>
      <c r="K80" s="283">
        <f>I80-'Año 2020'!$I80</f>
        <v>1030</v>
      </c>
      <c r="L80" s="285">
        <f>$J80-'Año 2020'!$J80</f>
        <v>237</v>
      </c>
      <c r="M80" s="185"/>
      <c r="N80" s="186"/>
    </row>
    <row r="81" spans="1:18" ht="13.9" customHeight="1" x14ac:dyDescent="0.2">
      <c r="A81" s="281">
        <v>75</v>
      </c>
      <c r="B81" s="282" t="s">
        <v>292</v>
      </c>
      <c r="C81" s="283">
        <v>24294</v>
      </c>
      <c r="D81" s="284">
        <v>24695</v>
      </c>
      <c r="E81" s="283">
        <v>24830</v>
      </c>
      <c r="F81" s="284">
        <v>25375</v>
      </c>
      <c r="G81" s="283">
        <v>25379</v>
      </c>
      <c r="H81" s="284">
        <v>26212</v>
      </c>
      <c r="I81" s="283">
        <v>25929</v>
      </c>
      <c r="J81" s="284">
        <v>26926</v>
      </c>
      <c r="K81" s="283">
        <f>I81-'Año 2020'!$I81</f>
        <v>2143</v>
      </c>
      <c r="L81" s="285">
        <f>$J81-'Año 2020'!$J81</f>
        <v>2745</v>
      </c>
      <c r="M81" s="185"/>
      <c r="N81" s="186"/>
      <c r="R81" s="187"/>
    </row>
    <row r="82" spans="1:18" x14ac:dyDescent="0.2">
      <c r="A82" s="281">
        <v>76</v>
      </c>
      <c r="B82" s="282" t="s">
        <v>293</v>
      </c>
      <c r="C82" s="283">
        <v>636118</v>
      </c>
      <c r="D82" s="284">
        <v>103391</v>
      </c>
      <c r="E82" s="283">
        <v>651320</v>
      </c>
      <c r="F82" s="284">
        <v>105630</v>
      </c>
      <c r="G82" s="283">
        <v>668517</v>
      </c>
      <c r="H82" s="284">
        <v>107765</v>
      </c>
      <c r="I82" s="283">
        <v>686821</v>
      </c>
      <c r="J82" s="284">
        <v>111147</v>
      </c>
      <c r="K82" s="283">
        <f>I82-'Año 2020'!$I82</f>
        <v>65234</v>
      </c>
      <c r="L82" s="285">
        <f>$J82-'Año 2020'!$J82</f>
        <v>9907</v>
      </c>
      <c r="M82" s="185"/>
      <c r="N82" s="186"/>
    </row>
    <row r="83" spans="1:18" ht="13.9" customHeight="1" x14ac:dyDescent="0.2">
      <c r="A83" s="281">
        <v>77</v>
      </c>
      <c r="B83" s="282" t="s">
        <v>294</v>
      </c>
      <c r="C83" s="283">
        <v>943</v>
      </c>
      <c r="D83" s="284">
        <v>227</v>
      </c>
      <c r="E83" s="283">
        <v>979</v>
      </c>
      <c r="F83" s="284">
        <v>234</v>
      </c>
      <c r="G83" s="283">
        <v>1019</v>
      </c>
      <c r="H83" s="284">
        <v>237</v>
      </c>
      <c r="I83" s="283">
        <v>1065</v>
      </c>
      <c r="J83" s="284">
        <v>245</v>
      </c>
      <c r="K83" s="283">
        <f>I83-'Año 2020'!$I83</f>
        <v>167</v>
      </c>
      <c r="L83" s="285">
        <f>$J83-'Año 2020'!$J83</f>
        <v>24</v>
      </c>
      <c r="M83" s="185"/>
      <c r="N83" s="186"/>
      <c r="R83" s="187"/>
    </row>
    <row r="84" spans="1:18" ht="13.9" customHeight="1" x14ac:dyDescent="0.2">
      <c r="A84" s="281">
        <v>78</v>
      </c>
      <c r="B84" s="282" t="s">
        <v>295</v>
      </c>
      <c r="C84" s="283">
        <v>13388</v>
      </c>
      <c r="D84" s="284">
        <v>3891</v>
      </c>
      <c r="E84" s="283">
        <v>13680</v>
      </c>
      <c r="F84" s="284">
        <v>3979</v>
      </c>
      <c r="G84" s="283">
        <v>13970</v>
      </c>
      <c r="H84" s="284">
        <v>4098</v>
      </c>
      <c r="I84" s="283">
        <v>14290</v>
      </c>
      <c r="J84" s="284">
        <v>4214</v>
      </c>
      <c r="K84" s="283">
        <f>I84-'Año 2020'!$I84</f>
        <v>1143</v>
      </c>
      <c r="L84" s="285">
        <f>$J84-'Año 2020'!$J84</f>
        <v>413</v>
      </c>
      <c r="M84" s="185"/>
      <c r="N84" s="186"/>
      <c r="R84" s="187"/>
    </row>
    <row r="85" spans="1:18" ht="13.9" customHeight="1" x14ac:dyDescent="0.2">
      <c r="A85" s="281">
        <v>79</v>
      </c>
      <c r="B85" s="282" t="s">
        <v>296</v>
      </c>
      <c r="C85" s="283">
        <v>4822</v>
      </c>
      <c r="D85" s="284">
        <v>534</v>
      </c>
      <c r="E85" s="283">
        <v>4899</v>
      </c>
      <c r="F85" s="284">
        <v>548</v>
      </c>
      <c r="G85" s="283">
        <v>4999</v>
      </c>
      <c r="H85" s="284">
        <v>567</v>
      </c>
      <c r="I85" s="283">
        <v>5091</v>
      </c>
      <c r="J85" s="284">
        <v>594</v>
      </c>
      <c r="K85" s="283">
        <f>I85-'Año 2020'!$I85</f>
        <v>340</v>
      </c>
      <c r="L85" s="285">
        <f>$J85-'Año 2020'!$J85</f>
        <v>71</v>
      </c>
      <c r="M85" s="185"/>
      <c r="N85" s="186"/>
      <c r="R85" s="187"/>
    </row>
    <row r="86" spans="1:18" ht="13.9" customHeight="1" x14ac:dyDescent="0.2">
      <c r="A86" s="281">
        <v>80</v>
      </c>
      <c r="B86" s="282" t="s">
        <v>297</v>
      </c>
      <c r="C86" s="283">
        <v>211517</v>
      </c>
      <c r="D86" s="284">
        <v>38970</v>
      </c>
      <c r="E86" s="283">
        <v>219844</v>
      </c>
      <c r="F86" s="284">
        <v>40121</v>
      </c>
      <c r="G86" s="283">
        <v>229837</v>
      </c>
      <c r="H86" s="284">
        <v>41818</v>
      </c>
      <c r="I86" s="283">
        <v>240931</v>
      </c>
      <c r="J86" s="284">
        <v>43306</v>
      </c>
      <c r="K86" s="283">
        <f>I86-'Año 2020'!$I86</f>
        <v>37414</v>
      </c>
      <c r="L86" s="285">
        <f>$J86-'Año 2020'!$J86</f>
        <v>5413</v>
      </c>
      <c r="M86" s="185"/>
      <c r="N86" s="186"/>
    </row>
    <row r="87" spans="1:18" x14ac:dyDescent="0.2">
      <c r="A87" s="281">
        <v>81</v>
      </c>
      <c r="B87" s="282" t="s">
        <v>372</v>
      </c>
      <c r="C87" s="283">
        <v>5308</v>
      </c>
      <c r="D87" s="284">
        <v>674</v>
      </c>
      <c r="E87" s="283">
        <v>6186</v>
      </c>
      <c r="F87" s="284">
        <v>788</v>
      </c>
      <c r="G87" s="283">
        <v>7250</v>
      </c>
      <c r="H87" s="284">
        <v>913</v>
      </c>
      <c r="I87" s="283">
        <v>8351</v>
      </c>
      <c r="J87" s="284">
        <v>1029</v>
      </c>
      <c r="K87" s="283">
        <f>I87-'Año 2020'!$I87</f>
        <v>3980</v>
      </c>
      <c r="L87" s="285">
        <f>$J87-'Año 2020'!$J87</f>
        <v>463</v>
      </c>
      <c r="M87" s="185"/>
      <c r="N87" s="186"/>
      <c r="R87" s="187"/>
    </row>
    <row r="88" spans="1:18" ht="13.9" customHeight="1" x14ac:dyDescent="0.2">
      <c r="A88" s="281">
        <v>82</v>
      </c>
      <c r="B88" s="282" t="s">
        <v>373</v>
      </c>
      <c r="C88" s="283">
        <v>6020</v>
      </c>
      <c r="D88" s="284">
        <v>1390</v>
      </c>
      <c r="E88" s="283">
        <v>6719</v>
      </c>
      <c r="F88" s="284">
        <v>1655</v>
      </c>
      <c r="G88" s="283">
        <v>7483</v>
      </c>
      <c r="H88" s="284">
        <v>1931</v>
      </c>
      <c r="I88" s="283">
        <v>8243</v>
      </c>
      <c r="J88" s="284">
        <v>2192</v>
      </c>
      <c r="K88" s="283">
        <f>I88-'Año 2020'!$I88</f>
        <v>2868</v>
      </c>
      <c r="L88" s="285">
        <f>$J88-'Año 2020'!$J88</f>
        <v>1023</v>
      </c>
      <c r="M88" s="185"/>
      <c r="N88" s="186"/>
    </row>
    <row r="89" spans="1:18" ht="13.9" customHeight="1" x14ac:dyDescent="0.2">
      <c r="A89" s="281">
        <v>83</v>
      </c>
      <c r="B89" s="282" t="s">
        <v>374</v>
      </c>
      <c r="C89" s="283">
        <v>3978</v>
      </c>
      <c r="D89" s="284">
        <v>459</v>
      </c>
      <c r="E89" s="283">
        <v>4667</v>
      </c>
      <c r="F89" s="284">
        <v>546</v>
      </c>
      <c r="G89" s="283">
        <v>5405</v>
      </c>
      <c r="H89" s="284">
        <v>627</v>
      </c>
      <c r="I89" s="283">
        <v>6129</v>
      </c>
      <c r="J89" s="284">
        <v>744</v>
      </c>
      <c r="K89" s="283">
        <f>I89-'Año 2020'!$I89</f>
        <v>2855</v>
      </c>
      <c r="L89" s="285">
        <f>$J89-'Año 2020'!$J89</f>
        <v>365</v>
      </c>
      <c r="M89" s="185"/>
      <c r="N89" s="186"/>
      <c r="R89" s="187"/>
    </row>
    <row r="90" spans="1:18" ht="13.9" customHeight="1" x14ac:dyDescent="0.2">
      <c r="A90" s="281">
        <v>84</v>
      </c>
      <c r="B90" s="282" t="s">
        <v>375</v>
      </c>
      <c r="C90" s="283">
        <v>2041</v>
      </c>
      <c r="D90" s="284">
        <v>393</v>
      </c>
      <c r="E90" s="283">
        <v>2244</v>
      </c>
      <c r="F90" s="284">
        <v>445</v>
      </c>
      <c r="G90" s="283">
        <v>2488</v>
      </c>
      <c r="H90" s="284">
        <v>478</v>
      </c>
      <c r="I90" s="283">
        <v>2642</v>
      </c>
      <c r="J90" s="284">
        <v>534</v>
      </c>
      <c r="K90" s="283">
        <f>I90-'Año 2020'!$I90</f>
        <v>770</v>
      </c>
      <c r="L90" s="285">
        <f>$J90-'Año 2020'!$J90</f>
        <v>192</v>
      </c>
      <c r="M90" s="185"/>
      <c r="N90" s="186"/>
    </row>
    <row r="91" spans="1:18" ht="13.9" customHeight="1" x14ac:dyDescent="0.2">
      <c r="A91" s="281">
        <v>85</v>
      </c>
      <c r="B91" s="282" t="s">
        <v>376</v>
      </c>
      <c r="C91" s="283">
        <v>24634</v>
      </c>
      <c r="D91" s="284">
        <v>1319</v>
      </c>
      <c r="E91" s="283">
        <v>29269</v>
      </c>
      <c r="F91" s="284">
        <v>1497</v>
      </c>
      <c r="G91" s="283">
        <v>34939</v>
      </c>
      <c r="H91" s="284">
        <v>1683</v>
      </c>
      <c r="I91" s="283">
        <v>40485</v>
      </c>
      <c r="J91" s="284">
        <v>1880</v>
      </c>
      <c r="K91" s="283">
        <f>I91-'Año 2020'!$I91</f>
        <v>20612</v>
      </c>
      <c r="L91" s="285">
        <f>$J91-'Año 2020'!$J91</f>
        <v>729</v>
      </c>
      <c r="M91" s="185"/>
      <c r="N91" s="186"/>
    </row>
    <row r="92" spans="1:18" ht="13.9" customHeight="1" x14ac:dyDescent="0.2">
      <c r="A92" s="281">
        <v>0</v>
      </c>
      <c r="B92" s="282" t="s">
        <v>145</v>
      </c>
      <c r="C92" s="283"/>
      <c r="D92" s="284"/>
      <c r="E92" s="283"/>
      <c r="F92" s="284"/>
      <c r="G92" s="283"/>
      <c r="H92" s="284"/>
      <c r="I92" s="283"/>
      <c r="J92" s="284"/>
      <c r="K92" s="283"/>
      <c r="L92" s="285"/>
      <c r="M92" s="185"/>
      <c r="N92" s="186"/>
    </row>
    <row r="93" spans="1:18" s="310" customFormat="1" ht="13.9" customHeight="1" x14ac:dyDescent="0.2">
      <c r="A93" s="286"/>
      <c r="B93" s="287" t="s">
        <v>60</v>
      </c>
      <c r="C93" s="288">
        <f>SUM(C7:C92)</f>
        <v>40710049</v>
      </c>
      <c r="D93" s="289">
        <f t="shared" ref="D93:K93" si="0">SUM(D7:D92)</f>
        <v>2246399</v>
      </c>
      <c r="E93" s="288">
        <v>41339519</v>
      </c>
      <c r="F93" s="289">
        <f t="shared" si="0"/>
        <v>2280390</v>
      </c>
      <c r="G93" s="288">
        <f t="shared" si="0"/>
        <v>42052440</v>
      </c>
      <c r="H93" s="289">
        <f t="shared" si="0"/>
        <v>2334130</v>
      </c>
      <c r="I93" s="288">
        <f t="shared" si="0"/>
        <v>42807135</v>
      </c>
      <c r="J93" s="289">
        <f t="shared" si="0"/>
        <v>2386089</v>
      </c>
      <c r="K93" s="288">
        <f t="shared" si="0"/>
        <v>2695093</v>
      </c>
      <c r="L93" s="290">
        <f>SUM(L7:L92)</f>
        <v>173648</v>
      </c>
      <c r="M93" s="308"/>
      <c r="N93" s="309"/>
    </row>
    <row r="94" spans="1:18" ht="13.9" customHeight="1" x14ac:dyDescent="0.2">
      <c r="B94" s="216"/>
      <c r="E94" s="189"/>
      <c r="G94" s="190"/>
      <c r="H94" s="190"/>
      <c r="I94" s="417"/>
      <c r="J94" s="417"/>
      <c r="K94" s="190"/>
      <c r="L94" s="190"/>
      <c r="M94" s="185"/>
      <c r="N94" s="186"/>
    </row>
    <row r="95" spans="1:18" x14ac:dyDescent="0.2">
      <c r="B95" s="191"/>
      <c r="G95" s="192"/>
      <c r="H95" s="192"/>
      <c r="K95" s="193"/>
      <c r="L95" s="193"/>
      <c r="M95" s="185"/>
      <c r="N95" s="186"/>
    </row>
    <row r="96" spans="1:18" ht="18.75" customHeight="1" x14ac:dyDescent="0.2">
      <c r="B96" s="191"/>
      <c r="E96" s="189"/>
      <c r="F96" s="189"/>
      <c r="M96" s="185"/>
      <c r="N96" s="186"/>
    </row>
    <row r="97" spans="1:16382" x14ac:dyDescent="0.2">
      <c r="B97" s="418"/>
      <c r="C97" s="418"/>
      <c r="D97" s="418"/>
      <c r="E97" s="418"/>
      <c r="F97" s="418"/>
      <c r="G97" s="418"/>
      <c r="H97" s="418"/>
      <c r="I97" s="418"/>
      <c r="J97" s="418"/>
      <c r="K97" s="418"/>
      <c r="L97" s="418"/>
      <c r="M97" s="185"/>
      <c r="N97" s="186"/>
    </row>
    <row r="98" spans="1:16382" x14ac:dyDescent="0.2">
      <c r="B98" s="418"/>
      <c r="C98" s="418"/>
      <c r="D98" s="418"/>
      <c r="E98" s="418"/>
      <c r="F98" s="418"/>
      <c r="G98" s="418"/>
      <c r="H98" s="418"/>
      <c r="I98" s="418"/>
      <c r="J98" s="418"/>
      <c r="K98" s="418"/>
      <c r="L98" s="418"/>
      <c r="M98" s="185"/>
      <c r="N98" s="186"/>
    </row>
    <row r="99" spans="1:16382" x14ac:dyDescent="0.2">
      <c r="B99" s="418"/>
      <c r="C99" s="418"/>
      <c r="D99" s="418"/>
      <c r="E99" s="418"/>
      <c r="F99" s="418"/>
      <c r="G99" s="418"/>
      <c r="H99" s="418"/>
      <c r="I99" s="418"/>
      <c r="J99" s="418"/>
      <c r="K99" s="418"/>
      <c r="L99" s="418"/>
      <c r="M99" s="185"/>
      <c r="N99" s="186"/>
    </row>
    <row r="100" spans="1:16382" x14ac:dyDescent="0.2">
      <c r="B100" s="194"/>
      <c r="M100" s="185"/>
      <c r="N100" s="186"/>
    </row>
    <row r="101" spans="1:16382" x14ac:dyDescent="0.2">
      <c r="B101" s="194"/>
      <c r="M101" s="185"/>
      <c r="N101" s="186"/>
    </row>
    <row r="102" spans="1:16382" x14ac:dyDescent="0.2">
      <c r="B102" s="195"/>
      <c r="C102" s="195"/>
      <c r="D102" s="195"/>
      <c r="E102" s="196"/>
      <c r="F102" s="196"/>
      <c r="M102" s="185"/>
      <c r="N102" s="186"/>
    </row>
    <row r="103" spans="1:16382" x14ac:dyDescent="0.2">
      <c r="B103" s="194"/>
      <c r="M103" s="185"/>
      <c r="N103" s="186"/>
    </row>
    <row r="104" spans="1:16382" x14ac:dyDescent="0.2">
      <c r="A104" s="197"/>
      <c r="B104" s="197"/>
      <c r="C104" s="197"/>
      <c r="D104" s="197"/>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c r="AL104" s="197"/>
      <c r="AM104" s="197"/>
      <c r="AN104" s="197"/>
      <c r="AO104" s="197"/>
      <c r="AP104" s="197"/>
      <c r="AQ104" s="197"/>
      <c r="AR104" s="197"/>
      <c r="AS104" s="197"/>
      <c r="AT104" s="197"/>
      <c r="AU104" s="197"/>
      <c r="AV104" s="197"/>
      <c r="AW104" s="197"/>
      <c r="AX104" s="197"/>
      <c r="AY104" s="197"/>
      <c r="AZ104" s="197"/>
      <c r="BA104" s="197"/>
      <c r="BB104" s="197"/>
      <c r="BC104" s="197"/>
      <c r="BD104" s="197"/>
      <c r="BE104" s="197"/>
      <c r="BF104" s="197"/>
      <c r="BG104" s="197"/>
      <c r="BH104" s="197"/>
      <c r="BI104" s="197"/>
      <c r="BJ104" s="197"/>
      <c r="BK104" s="197"/>
      <c r="BL104" s="197"/>
      <c r="BM104" s="197"/>
      <c r="BN104" s="197"/>
      <c r="BO104" s="197"/>
      <c r="BP104" s="197"/>
      <c r="BQ104" s="197"/>
      <c r="BR104" s="197"/>
      <c r="BS104" s="197"/>
      <c r="BT104" s="197"/>
      <c r="BU104" s="197"/>
      <c r="BV104" s="197"/>
      <c r="BW104" s="197"/>
      <c r="BX104" s="197"/>
      <c r="BY104" s="197"/>
      <c r="BZ104" s="197"/>
      <c r="CA104" s="197"/>
      <c r="CB104" s="197"/>
      <c r="CC104" s="197"/>
      <c r="CD104" s="197"/>
      <c r="CE104" s="197"/>
      <c r="CF104" s="197"/>
      <c r="CG104" s="197"/>
      <c r="CH104" s="197"/>
      <c r="CI104" s="197"/>
      <c r="CJ104" s="197"/>
      <c r="CK104" s="197"/>
      <c r="CL104" s="197"/>
      <c r="CM104" s="197"/>
      <c r="CN104" s="197"/>
      <c r="CO104" s="197"/>
      <c r="CP104" s="197"/>
      <c r="CQ104" s="197"/>
      <c r="CR104" s="197"/>
      <c r="CS104" s="197"/>
      <c r="CT104" s="197"/>
      <c r="CU104" s="197"/>
      <c r="CV104" s="197"/>
      <c r="CW104" s="197"/>
      <c r="CX104" s="197"/>
      <c r="CY104" s="197"/>
      <c r="CZ104" s="197"/>
      <c r="DA104" s="197"/>
      <c r="DB104" s="197"/>
      <c r="DC104" s="197"/>
      <c r="DD104" s="197"/>
      <c r="DE104" s="197"/>
      <c r="DF104" s="197"/>
      <c r="DG104" s="197"/>
      <c r="DH104" s="197"/>
      <c r="DI104" s="197"/>
      <c r="DJ104" s="197"/>
      <c r="DK104" s="197"/>
      <c r="DL104" s="197"/>
      <c r="DM104" s="197"/>
      <c r="DN104" s="197"/>
      <c r="DO104" s="197"/>
      <c r="DP104" s="197"/>
      <c r="DQ104" s="197"/>
      <c r="DR104" s="197"/>
      <c r="DS104" s="197"/>
      <c r="DT104" s="197"/>
      <c r="DU104" s="197"/>
      <c r="DV104" s="197"/>
      <c r="DW104" s="197"/>
      <c r="DX104" s="197"/>
      <c r="DY104" s="197"/>
      <c r="DZ104" s="197"/>
      <c r="EA104" s="197"/>
      <c r="EB104" s="197"/>
      <c r="EC104" s="197"/>
      <c r="ED104" s="197"/>
      <c r="EE104" s="197"/>
      <c r="EF104" s="197"/>
      <c r="EG104" s="197"/>
      <c r="EH104" s="197"/>
      <c r="EI104" s="197"/>
      <c r="EJ104" s="197"/>
      <c r="EK104" s="197"/>
      <c r="EL104" s="197"/>
      <c r="EM104" s="197"/>
      <c r="EN104" s="197"/>
      <c r="EO104" s="197"/>
      <c r="EP104" s="197"/>
      <c r="EQ104" s="197"/>
      <c r="ER104" s="197"/>
      <c r="ES104" s="197"/>
      <c r="ET104" s="197"/>
      <c r="EU104" s="197"/>
      <c r="EV104" s="197"/>
      <c r="EW104" s="197"/>
      <c r="EX104" s="197"/>
      <c r="EY104" s="197"/>
      <c r="EZ104" s="197"/>
      <c r="FA104" s="197"/>
      <c r="FB104" s="197"/>
      <c r="FC104" s="197"/>
      <c r="FD104" s="197"/>
      <c r="FE104" s="197"/>
      <c r="FF104" s="197"/>
      <c r="FG104" s="197"/>
      <c r="FH104" s="197"/>
      <c r="FI104" s="197"/>
      <c r="FJ104" s="197"/>
      <c r="FK104" s="197"/>
      <c r="FL104" s="197"/>
      <c r="FM104" s="197"/>
      <c r="FN104" s="197"/>
      <c r="FO104" s="197"/>
      <c r="FP104" s="197"/>
      <c r="FQ104" s="197"/>
      <c r="FR104" s="197"/>
      <c r="FS104" s="197"/>
      <c r="FT104" s="197"/>
      <c r="FU104" s="197"/>
      <c r="FV104" s="197"/>
      <c r="FW104" s="197"/>
      <c r="FX104" s="197"/>
      <c r="FY104" s="197"/>
      <c r="FZ104" s="197"/>
      <c r="GA104" s="197"/>
      <c r="GB104" s="197"/>
      <c r="GC104" s="197"/>
      <c r="GD104" s="197"/>
      <c r="GE104" s="197"/>
      <c r="GF104" s="197"/>
      <c r="GG104" s="197"/>
      <c r="GH104" s="197"/>
      <c r="GI104" s="197"/>
      <c r="GJ104" s="197"/>
      <c r="GK104" s="197"/>
      <c r="GL104" s="197"/>
      <c r="GM104" s="197"/>
      <c r="GN104" s="197"/>
      <c r="GO104" s="197"/>
      <c r="GP104" s="197"/>
      <c r="GQ104" s="197"/>
      <c r="GR104" s="197"/>
      <c r="GS104" s="197"/>
      <c r="GT104" s="197"/>
      <c r="GU104" s="197"/>
      <c r="GV104" s="197"/>
      <c r="GW104" s="197"/>
      <c r="GX104" s="197"/>
      <c r="GY104" s="197"/>
      <c r="GZ104" s="197"/>
      <c r="HA104" s="197"/>
      <c r="HB104" s="197"/>
      <c r="HC104" s="197"/>
      <c r="HD104" s="197"/>
      <c r="HE104" s="197"/>
      <c r="HF104" s="197"/>
      <c r="HG104" s="197"/>
      <c r="HH104" s="197"/>
      <c r="HI104" s="197"/>
      <c r="HJ104" s="197"/>
      <c r="HK104" s="197"/>
      <c r="HL104" s="197"/>
      <c r="HM104" s="197"/>
      <c r="HN104" s="197"/>
      <c r="HO104" s="197"/>
      <c r="HP104" s="197"/>
      <c r="HQ104" s="197"/>
      <c r="HR104" s="197"/>
      <c r="HS104" s="197"/>
      <c r="HT104" s="197"/>
      <c r="HU104" s="197"/>
      <c r="HV104" s="197"/>
      <c r="HW104" s="197"/>
      <c r="HX104" s="197"/>
      <c r="HY104" s="197"/>
      <c r="HZ104" s="197"/>
      <c r="IA104" s="197"/>
      <c r="IB104" s="197"/>
      <c r="IC104" s="197"/>
      <c r="ID104" s="197"/>
      <c r="IE104" s="197"/>
      <c r="IF104" s="197"/>
      <c r="IG104" s="197"/>
      <c r="IH104" s="197"/>
      <c r="II104" s="197"/>
      <c r="IJ104" s="197"/>
      <c r="IK104" s="197"/>
      <c r="IL104" s="197"/>
      <c r="IM104" s="197"/>
      <c r="IN104" s="197"/>
      <c r="IO104" s="197"/>
      <c r="IP104" s="197"/>
      <c r="IQ104" s="197"/>
      <c r="IR104" s="197"/>
      <c r="IS104" s="197"/>
      <c r="IT104" s="197"/>
      <c r="IU104" s="197"/>
      <c r="IV104" s="197"/>
      <c r="IW104" s="197"/>
      <c r="IX104" s="197"/>
      <c r="IY104" s="197"/>
      <c r="IZ104" s="197"/>
      <c r="JA104" s="197"/>
      <c r="JB104" s="197"/>
      <c r="JC104" s="197"/>
      <c r="JD104" s="197"/>
      <c r="JE104" s="197"/>
      <c r="JF104" s="197"/>
      <c r="JG104" s="197"/>
      <c r="JH104" s="197"/>
      <c r="JI104" s="197"/>
      <c r="JJ104" s="197"/>
      <c r="JK104" s="197"/>
      <c r="JL104" s="197"/>
      <c r="JM104" s="197"/>
      <c r="JN104" s="197"/>
      <c r="JO104" s="197"/>
      <c r="JP104" s="197"/>
      <c r="JQ104" s="197"/>
      <c r="JR104" s="197"/>
      <c r="JS104" s="197"/>
      <c r="JT104" s="197"/>
      <c r="JU104" s="197"/>
      <c r="JV104" s="197"/>
      <c r="JW104" s="197"/>
      <c r="JX104" s="197"/>
      <c r="JY104" s="197"/>
      <c r="JZ104" s="197"/>
      <c r="KA104" s="197"/>
      <c r="KB104" s="197"/>
      <c r="KC104" s="197"/>
      <c r="KD104" s="197"/>
      <c r="KE104" s="197"/>
      <c r="KF104" s="197"/>
      <c r="KG104" s="197"/>
      <c r="KH104" s="197"/>
      <c r="KI104" s="197"/>
      <c r="KJ104" s="197"/>
      <c r="KK104" s="197"/>
      <c r="KL104" s="197"/>
      <c r="KM104" s="197"/>
      <c r="KN104" s="197"/>
      <c r="KO104" s="197"/>
      <c r="KP104" s="197"/>
      <c r="KQ104" s="197"/>
      <c r="KR104" s="197"/>
      <c r="KS104" s="197"/>
      <c r="KT104" s="197"/>
      <c r="KU104" s="197"/>
      <c r="KV104" s="197"/>
      <c r="KW104" s="197"/>
      <c r="KX104" s="197"/>
      <c r="KY104" s="197"/>
      <c r="KZ104" s="197"/>
      <c r="LA104" s="197"/>
      <c r="LB104" s="197"/>
      <c r="LC104" s="197"/>
      <c r="LD104" s="197"/>
      <c r="LE104" s="197"/>
      <c r="LF104" s="197"/>
      <c r="LG104" s="197"/>
      <c r="LH104" s="197"/>
      <c r="LI104" s="197"/>
      <c r="LJ104" s="197"/>
      <c r="LK104" s="197"/>
      <c r="LL104" s="197"/>
      <c r="LM104" s="197"/>
      <c r="LN104" s="197"/>
      <c r="LO104" s="197"/>
      <c r="LP104" s="197"/>
      <c r="LQ104" s="197"/>
      <c r="LR104" s="197"/>
      <c r="LS104" s="197"/>
      <c r="LT104" s="197"/>
      <c r="LU104" s="197"/>
      <c r="LV104" s="197"/>
      <c r="LW104" s="197"/>
      <c r="LX104" s="197"/>
      <c r="LY104" s="197"/>
      <c r="LZ104" s="197"/>
      <c r="MA104" s="197"/>
      <c r="MB104" s="197"/>
      <c r="MC104" s="197"/>
      <c r="MD104" s="197"/>
      <c r="ME104" s="197"/>
      <c r="MF104" s="197"/>
      <c r="MG104" s="197"/>
      <c r="MH104" s="197"/>
      <c r="MI104" s="197"/>
      <c r="MJ104" s="197"/>
      <c r="MK104" s="197"/>
      <c r="ML104" s="197"/>
      <c r="MM104" s="197"/>
      <c r="MN104" s="197"/>
      <c r="MO104" s="197"/>
      <c r="MP104" s="197"/>
      <c r="MQ104" s="197"/>
      <c r="MR104" s="197"/>
      <c r="MS104" s="197"/>
      <c r="MT104" s="197"/>
      <c r="MU104" s="197"/>
      <c r="MV104" s="197"/>
      <c r="MW104" s="197"/>
      <c r="MX104" s="197"/>
      <c r="MY104" s="197"/>
      <c r="MZ104" s="197"/>
      <c r="NA104" s="197"/>
      <c r="NB104" s="197"/>
      <c r="NC104" s="197"/>
      <c r="ND104" s="197"/>
      <c r="NE104" s="197"/>
      <c r="NF104" s="197"/>
      <c r="NG104" s="197"/>
      <c r="NH104" s="197"/>
      <c r="NI104" s="197"/>
      <c r="NJ104" s="197"/>
      <c r="NK104" s="197"/>
      <c r="NL104" s="197"/>
      <c r="NM104" s="197"/>
      <c r="NN104" s="197"/>
      <c r="NO104" s="197"/>
      <c r="NP104" s="197"/>
      <c r="NQ104" s="197"/>
      <c r="NR104" s="197"/>
      <c r="NS104" s="197"/>
      <c r="NT104" s="197"/>
      <c r="NU104" s="197"/>
      <c r="NV104" s="197"/>
      <c r="NW104" s="197"/>
      <c r="NX104" s="197"/>
      <c r="NY104" s="197"/>
      <c r="NZ104" s="197"/>
      <c r="OA104" s="197"/>
      <c r="OB104" s="197"/>
      <c r="OC104" s="197"/>
      <c r="OD104" s="197"/>
      <c r="OE104" s="197"/>
      <c r="OF104" s="197"/>
      <c r="OG104" s="197"/>
      <c r="OH104" s="197"/>
      <c r="OI104" s="197"/>
      <c r="OJ104" s="197"/>
      <c r="OK104" s="197"/>
      <c r="OL104" s="197"/>
      <c r="OM104" s="197"/>
      <c r="ON104" s="197"/>
      <c r="OO104" s="197"/>
      <c r="OP104" s="197"/>
      <c r="OQ104" s="197"/>
      <c r="OR104" s="197"/>
      <c r="OS104" s="197"/>
      <c r="OT104" s="197"/>
      <c r="OU104" s="197"/>
      <c r="OV104" s="197"/>
      <c r="OW104" s="197"/>
      <c r="OX104" s="197"/>
      <c r="OY104" s="197"/>
      <c r="OZ104" s="197"/>
      <c r="PA104" s="197"/>
      <c r="PB104" s="197"/>
      <c r="PC104" s="197"/>
      <c r="PD104" s="197"/>
      <c r="PE104" s="197"/>
      <c r="PF104" s="197"/>
      <c r="PG104" s="197"/>
      <c r="PH104" s="197"/>
      <c r="PI104" s="197"/>
      <c r="PJ104" s="197"/>
      <c r="PK104" s="197"/>
      <c r="PL104" s="197"/>
      <c r="PM104" s="197"/>
      <c r="PN104" s="197"/>
      <c r="PO104" s="197"/>
      <c r="PP104" s="197"/>
      <c r="PQ104" s="197"/>
      <c r="PR104" s="197"/>
      <c r="PS104" s="197"/>
      <c r="PT104" s="197"/>
      <c r="PU104" s="197"/>
      <c r="PV104" s="197"/>
      <c r="PW104" s="197"/>
      <c r="PX104" s="197"/>
      <c r="PY104" s="197"/>
      <c r="PZ104" s="197"/>
      <c r="QA104" s="197"/>
      <c r="QB104" s="197"/>
      <c r="QC104" s="197"/>
      <c r="QD104" s="197"/>
      <c r="QE104" s="197"/>
      <c r="QF104" s="197"/>
      <c r="QG104" s="197"/>
      <c r="QH104" s="197"/>
      <c r="QI104" s="197"/>
      <c r="QJ104" s="197"/>
      <c r="QK104" s="197"/>
      <c r="QL104" s="197"/>
      <c r="QM104" s="197"/>
      <c r="QN104" s="197"/>
      <c r="QO104" s="197"/>
      <c r="QP104" s="197"/>
      <c r="QQ104" s="197"/>
      <c r="QR104" s="197"/>
      <c r="QS104" s="197"/>
      <c r="QT104" s="197"/>
      <c r="QU104" s="197"/>
      <c r="QV104" s="197"/>
      <c r="QW104" s="197"/>
      <c r="QX104" s="197"/>
      <c r="QY104" s="197"/>
      <c r="QZ104" s="197"/>
      <c r="RA104" s="197"/>
      <c r="RB104" s="197"/>
      <c r="RC104" s="197"/>
      <c r="RD104" s="197"/>
      <c r="RE104" s="197"/>
      <c r="RF104" s="197"/>
      <c r="RG104" s="197"/>
      <c r="RH104" s="197"/>
      <c r="RI104" s="197"/>
      <c r="RJ104" s="197"/>
      <c r="RK104" s="197"/>
      <c r="RL104" s="197"/>
      <c r="RM104" s="197"/>
      <c r="RN104" s="197"/>
      <c r="RO104" s="197"/>
      <c r="RP104" s="197"/>
      <c r="RQ104" s="197"/>
      <c r="RR104" s="197"/>
      <c r="RS104" s="197"/>
      <c r="RT104" s="197"/>
      <c r="RU104" s="197"/>
      <c r="RV104" s="197"/>
      <c r="RW104" s="197"/>
      <c r="RX104" s="197"/>
      <c r="RY104" s="197"/>
      <c r="RZ104" s="197"/>
      <c r="SA104" s="197"/>
      <c r="SB104" s="197"/>
      <c r="SC104" s="197"/>
      <c r="SD104" s="197"/>
      <c r="SE104" s="197"/>
      <c r="SF104" s="197"/>
      <c r="SG104" s="197"/>
      <c r="SH104" s="197"/>
      <c r="SI104" s="197"/>
      <c r="SJ104" s="197"/>
      <c r="SK104" s="197"/>
      <c r="SL104" s="197"/>
      <c r="SM104" s="197"/>
      <c r="SN104" s="197"/>
      <c r="SO104" s="197"/>
      <c r="SP104" s="197"/>
      <c r="SQ104" s="197"/>
      <c r="SR104" s="197"/>
      <c r="SS104" s="197"/>
      <c r="ST104" s="197"/>
      <c r="SU104" s="197"/>
      <c r="SV104" s="197"/>
      <c r="SW104" s="197"/>
      <c r="SX104" s="197"/>
      <c r="SY104" s="197"/>
      <c r="SZ104" s="197"/>
      <c r="TA104" s="197"/>
      <c r="TB104" s="197"/>
      <c r="TC104" s="197"/>
      <c r="TD104" s="197"/>
      <c r="TE104" s="197"/>
      <c r="TF104" s="197"/>
      <c r="TG104" s="197"/>
      <c r="TH104" s="197"/>
      <c r="TI104" s="197"/>
      <c r="TJ104" s="197"/>
      <c r="TK104" s="197"/>
      <c r="TL104" s="197"/>
      <c r="TM104" s="197"/>
      <c r="TN104" s="197"/>
      <c r="TO104" s="197"/>
      <c r="TP104" s="197"/>
      <c r="TQ104" s="197"/>
      <c r="TR104" s="197"/>
      <c r="TS104" s="197"/>
      <c r="TT104" s="197"/>
      <c r="TU104" s="197"/>
      <c r="TV104" s="197"/>
      <c r="TW104" s="197"/>
      <c r="TX104" s="197"/>
      <c r="TY104" s="197"/>
      <c r="TZ104" s="197"/>
      <c r="UA104" s="197"/>
      <c r="UB104" s="197"/>
      <c r="UC104" s="197"/>
      <c r="UD104" s="197"/>
      <c r="UE104" s="197"/>
      <c r="UF104" s="197"/>
      <c r="UG104" s="197"/>
      <c r="UH104" s="197"/>
      <c r="UI104" s="197"/>
      <c r="UJ104" s="197"/>
      <c r="UK104" s="197"/>
      <c r="UL104" s="197"/>
      <c r="UM104" s="197"/>
      <c r="UN104" s="197"/>
      <c r="UO104" s="197"/>
      <c r="UP104" s="197"/>
      <c r="UQ104" s="197"/>
      <c r="UR104" s="197"/>
      <c r="US104" s="197"/>
      <c r="UT104" s="197"/>
      <c r="UU104" s="197"/>
      <c r="UV104" s="197"/>
      <c r="UW104" s="197"/>
      <c r="UX104" s="197"/>
      <c r="UY104" s="197"/>
      <c r="UZ104" s="197"/>
      <c r="VA104" s="197"/>
      <c r="VB104" s="197"/>
      <c r="VC104" s="197"/>
      <c r="VD104" s="197"/>
      <c r="VE104" s="197"/>
      <c r="VF104" s="197"/>
      <c r="VG104" s="197"/>
      <c r="VH104" s="197"/>
      <c r="VI104" s="197"/>
      <c r="VJ104" s="197"/>
      <c r="VK104" s="197"/>
      <c r="VL104" s="197"/>
      <c r="VM104" s="197"/>
      <c r="VN104" s="197"/>
      <c r="VO104" s="197"/>
      <c r="VP104" s="197"/>
      <c r="VQ104" s="197"/>
      <c r="VR104" s="197"/>
      <c r="VS104" s="197"/>
      <c r="VT104" s="197"/>
      <c r="VU104" s="197"/>
      <c r="VV104" s="197"/>
      <c r="VW104" s="197"/>
      <c r="VX104" s="197"/>
      <c r="VY104" s="197"/>
      <c r="VZ104" s="197"/>
      <c r="WA104" s="197"/>
      <c r="WB104" s="197"/>
      <c r="WC104" s="197"/>
      <c r="WD104" s="197"/>
      <c r="WE104" s="197"/>
      <c r="WF104" s="197"/>
      <c r="WG104" s="197"/>
      <c r="WH104" s="197"/>
      <c r="WI104" s="197"/>
      <c r="WJ104" s="197"/>
      <c r="WK104" s="197"/>
      <c r="WL104" s="197"/>
      <c r="WM104" s="197"/>
      <c r="WN104" s="197"/>
      <c r="WO104" s="197"/>
      <c r="WP104" s="197"/>
      <c r="WQ104" s="197"/>
      <c r="WR104" s="197"/>
      <c r="WS104" s="197"/>
      <c r="WT104" s="197"/>
      <c r="WU104" s="197"/>
      <c r="WV104" s="197"/>
      <c r="WW104" s="197"/>
      <c r="WX104" s="197"/>
      <c r="WY104" s="197"/>
      <c r="WZ104" s="197"/>
      <c r="XA104" s="197"/>
      <c r="XB104" s="197"/>
      <c r="XC104" s="197"/>
      <c r="XD104" s="197"/>
      <c r="XE104" s="197"/>
      <c r="XF104" s="197"/>
      <c r="XG104" s="197"/>
      <c r="XH104" s="197"/>
      <c r="XI104" s="197"/>
      <c r="XJ104" s="197"/>
      <c r="XK104" s="197"/>
      <c r="XL104" s="197"/>
      <c r="XM104" s="197"/>
      <c r="XN104" s="197"/>
      <c r="XO104" s="197"/>
      <c r="XP104" s="197"/>
      <c r="XQ104" s="197"/>
      <c r="XR104" s="197"/>
      <c r="XS104" s="197"/>
      <c r="XT104" s="197"/>
      <c r="XU104" s="197"/>
      <c r="XV104" s="197"/>
      <c r="XW104" s="197"/>
      <c r="XX104" s="197"/>
      <c r="XY104" s="197"/>
      <c r="XZ104" s="197"/>
      <c r="YA104" s="197"/>
      <c r="YB104" s="197"/>
      <c r="YC104" s="197"/>
      <c r="YD104" s="197"/>
      <c r="YE104" s="197"/>
      <c r="YF104" s="197"/>
      <c r="YG104" s="197"/>
      <c r="YH104" s="197"/>
      <c r="YI104" s="197"/>
      <c r="YJ104" s="197"/>
      <c r="YK104" s="197"/>
      <c r="YL104" s="197"/>
      <c r="YM104" s="197"/>
      <c r="YN104" s="197"/>
      <c r="YO104" s="197"/>
      <c r="YP104" s="197"/>
      <c r="YQ104" s="197"/>
      <c r="YR104" s="197"/>
      <c r="YS104" s="197"/>
      <c r="YT104" s="197"/>
      <c r="YU104" s="197"/>
      <c r="YV104" s="197"/>
      <c r="YW104" s="197"/>
      <c r="YX104" s="197"/>
      <c r="YY104" s="197"/>
      <c r="YZ104" s="197"/>
      <c r="ZA104" s="197"/>
      <c r="ZB104" s="197"/>
      <c r="ZC104" s="197"/>
      <c r="ZD104" s="197"/>
      <c r="ZE104" s="197"/>
      <c r="ZF104" s="197"/>
      <c r="ZG104" s="197"/>
      <c r="ZH104" s="197"/>
      <c r="ZI104" s="197"/>
      <c r="ZJ104" s="197"/>
      <c r="ZK104" s="197"/>
      <c r="ZL104" s="197"/>
      <c r="ZM104" s="197"/>
      <c r="ZN104" s="197"/>
      <c r="ZO104" s="197"/>
      <c r="ZP104" s="197"/>
      <c r="ZQ104" s="197"/>
      <c r="ZR104" s="197"/>
      <c r="ZS104" s="197"/>
      <c r="ZT104" s="197"/>
      <c r="ZU104" s="197"/>
      <c r="ZV104" s="197"/>
      <c r="ZW104" s="197"/>
      <c r="ZX104" s="197"/>
      <c r="ZY104" s="197"/>
      <c r="ZZ104" s="197"/>
      <c r="AAA104" s="197"/>
      <c r="AAB104" s="197"/>
      <c r="AAC104" s="197"/>
      <c r="AAD104" s="197"/>
      <c r="AAE104" s="197"/>
      <c r="AAF104" s="197"/>
      <c r="AAG104" s="197"/>
      <c r="AAH104" s="197"/>
      <c r="AAI104" s="197"/>
      <c r="AAJ104" s="197"/>
      <c r="AAK104" s="197"/>
      <c r="AAL104" s="197"/>
      <c r="AAM104" s="197"/>
      <c r="AAN104" s="197"/>
      <c r="AAO104" s="197"/>
      <c r="AAP104" s="197"/>
      <c r="AAQ104" s="197"/>
      <c r="AAR104" s="197"/>
      <c r="AAS104" s="197"/>
      <c r="AAT104" s="197"/>
      <c r="AAU104" s="197"/>
      <c r="AAV104" s="197"/>
      <c r="AAW104" s="197"/>
      <c r="AAX104" s="197"/>
      <c r="AAY104" s="197"/>
      <c r="AAZ104" s="197"/>
      <c r="ABA104" s="197"/>
      <c r="ABB104" s="197"/>
      <c r="ABC104" s="197"/>
      <c r="ABD104" s="197"/>
      <c r="ABE104" s="197"/>
      <c r="ABF104" s="197"/>
      <c r="ABG104" s="197"/>
      <c r="ABH104" s="197"/>
      <c r="ABI104" s="197"/>
      <c r="ABJ104" s="197"/>
      <c r="ABK104" s="197"/>
      <c r="ABL104" s="197"/>
      <c r="ABM104" s="197"/>
      <c r="ABN104" s="197"/>
      <c r="ABO104" s="197"/>
      <c r="ABP104" s="197"/>
      <c r="ABQ104" s="197"/>
      <c r="ABR104" s="197"/>
      <c r="ABS104" s="197"/>
      <c r="ABT104" s="197"/>
      <c r="ABU104" s="197"/>
      <c r="ABV104" s="197"/>
      <c r="ABW104" s="197"/>
      <c r="ABX104" s="197"/>
      <c r="ABY104" s="197"/>
      <c r="ABZ104" s="197"/>
      <c r="ACA104" s="197"/>
      <c r="ACB104" s="197"/>
      <c r="ACC104" s="197"/>
      <c r="ACD104" s="197"/>
      <c r="ACE104" s="197"/>
      <c r="ACF104" s="197"/>
      <c r="ACG104" s="197"/>
      <c r="ACH104" s="197"/>
      <c r="ACI104" s="197"/>
      <c r="ACJ104" s="197"/>
      <c r="ACK104" s="197"/>
      <c r="ACL104" s="197"/>
      <c r="ACM104" s="197"/>
      <c r="ACN104" s="197"/>
      <c r="ACO104" s="197"/>
      <c r="ACP104" s="197"/>
      <c r="ACQ104" s="197"/>
      <c r="ACR104" s="197"/>
      <c r="ACS104" s="197"/>
      <c r="ACT104" s="197"/>
      <c r="ACU104" s="197"/>
      <c r="ACV104" s="197"/>
      <c r="ACW104" s="197"/>
      <c r="ACX104" s="197"/>
      <c r="ACY104" s="197"/>
      <c r="ACZ104" s="197"/>
      <c r="ADA104" s="197"/>
      <c r="ADB104" s="197"/>
      <c r="ADC104" s="197"/>
      <c r="ADD104" s="197"/>
      <c r="ADE104" s="197"/>
      <c r="ADF104" s="197"/>
      <c r="ADG104" s="197"/>
      <c r="ADH104" s="197"/>
      <c r="ADI104" s="197"/>
      <c r="ADJ104" s="197"/>
      <c r="ADK104" s="197"/>
      <c r="ADL104" s="197"/>
      <c r="ADM104" s="197"/>
      <c r="ADN104" s="197"/>
      <c r="ADO104" s="197"/>
      <c r="ADP104" s="197"/>
      <c r="ADQ104" s="197"/>
      <c r="ADR104" s="197"/>
      <c r="ADS104" s="197"/>
      <c r="ADT104" s="197"/>
      <c r="ADU104" s="197"/>
      <c r="ADV104" s="197"/>
      <c r="ADW104" s="197"/>
      <c r="ADX104" s="197"/>
      <c r="ADY104" s="197"/>
      <c r="ADZ104" s="197"/>
      <c r="AEA104" s="197"/>
      <c r="AEB104" s="197"/>
      <c r="AEC104" s="197"/>
      <c r="AED104" s="197"/>
      <c r="AEE104" s="197"/>
      <c r="AEF104" s="197"/>
      <c r="AEG104" s="197"/>
      <c r="AEH104" s="197"/>
      <c r="AEI104" s="197"/>
      <c r="AEJ104" s="197"/>
      <c r="AEK104" s="197"/>
      <c r="AEL104" s="197"/>
      <c r="AEM104" s="197"/>
      <c r="AEN104" s="197"/>
      <c r="AEO104" s="197"/>
      <c r="AEP104" s="197"/>
      <c r="AEQ104" s="197"/>
      <c r="AER104" s="197"/>
      <c r="AES104" s="197"/>
      <c r="AET104" s="197"/>
      <c r="AEU104" s="197"/>
      <c r="AEV104" s="197"/>
      <c r="AEW104" s="197"/>
      <c r="AEX104" s="197"/>
      <c r="AEY104" s="197"/>
      <c r="AEZ104" s="197"/>
      <c r="AFA104" s="197"/>
      <c r="AFB104" s="197"/>
      <c r="AFC104" s="197"/>
      <c r="AFD104" s="197"/>
      <c r="AFE104" s="197"/>
      <c r="AFF104" s="197"/>
      <c r="AFG104" s="197"/>
      <c r="AFH104" s="197"/>
      <c r="AFI104" s="197"/>
      <c r="AFJ104" s="197"/>
      <c r="AFK104" s="197"/>
      <c r="AFL104" s="197"/>
      <c r="AFM104" s="197"/>
      <c r="AFN104" s="197"/>
      <c r="AFO104" s="197"/>
      <c r="AFP104" s="197"/>
      <c r="AFQ104" s="197"/>
      <c r="AFR104" s="197"/>
      <c r="AFS104" s="197"/>
      <c r="AFT104" s="197"/>
      <c r="AFU104" s="197"/>
      <c r="AFV104" s="197"/>
      <c r="AFW104" s="197"/>
      <c r="AFX104" s="197"/>
      <c r="AFY104" s="197"/>
      <c r="AFZ104" s="197"/>
      <c r="AGA104" s="197"/>
      <c r="AGB104" s="197"/>
      <c r="AGC104" s="197"/>
      <c r="AGD104" s="197"/>
      <c r="AGE104" s="197"/>
      <c r="AGF104" s="197"/>
      <c r="AGG104" s="197"/>
      <c r="AGH104" s="197"/>
      <c r="AGI104" s="197"/>
      <c r="AGJ104" s="197"/>
      <c r="AGK104" s="197"/>
      <c r="AGL104" s="197"/>
      <c r="AGM104" s="197"/>
      <c r="AGN104" s="197"/>
      <c r="AGO104" s="197"/>
      <c r="AGP104" s="197"/>
      <c r="AGQ104" s="197"/>
      <c r="AGR104" s="197"/>
      <c r="AGS104" s="197"/>
      <c r="AGT104" s="197"/>
      <c r="AGU104" s="197"/>
      <c r="AGV104" s="197"/>
      <c r="AGW104" s="197"/>
      <c r="AGX104" s="197"/>
      <c r="AGY104" s="197"/>
      <c r="AGZ104" s="197"/>
      <c r="AHA104" s="197"/>
      <c r="AHB104" s="197"/>
      <c r="AHC104" s="197"/>
      <c r="AHD104" s="197"/>
      <c r="AHE104" s="197"/>
      <c r="AHF104" s="197"/>
      <c r="AHG104" s="197"/>
      <c r="AHH104" s="197"/>
      <c r="AHI104" s="197"/>
      <c r="AHJ104" s="197"/>
      <c r="AHK104" s="197"/>
      <c r="AHL104" s="197"/>
      <c r="AHM104" s="197"/>
      <c r="AHN104" s="197"/>
      <c r="AHO104" s="197"/>
      <c r="AHP104" s="197"/>
      <c r="AHQ104" s="197"/>
      <c r="AHR104" s="197"/>
      <c r="AHS104" s="197"/>
      <c r="AHT104" s="197"/>
      <c r="AHU104" s="197"/>
      <c r="AHV104" s="197"/>
      <c r="AHW104" s="197"/>
      <c r="AHX104" s="197"/>
      <c r="AHY104" s="197"/>
      <c r="AHZ104" s="197"/>
      <c r="AIA104" s="197"/>
      <c r="AIB104" s="197"/>
      <c r="AIC104" s="197"/>
      <c r="AID104" s="197"/>
      <c r="AIE104" s="197"/>
      <c r="AIF104" s="197"/>
      <c r="AIG104" s="197"/>
      <c r="AIH104" s="197"/>
      <c r="AII104" s="197"/>
      <c r="AIJ104" s="197"/>
      <c r="AIK104" s="197"/>
      <c r="AIL104" s="197"/>
      <c r="AIM104" s="197"/>
      <c r="AIN104" s="197"/>
      <c r="AIO104" s="197"/>
      <c r="AIP104" s="197"/>
      <c r="AIQ104" s="197"/>
      <c r="AIR104" s="197"/>
      <c r="AIS104" s="197"/>
      <c r="AIT104" s="197"/>
      <c r="AIU104" s="197"/>
      <c r="AIV104" s="197"/>
      <c r="AIW104" s="197"/>
      <c r="AIX104" s="197"/>
      <c r="AIY104" s="197"/>
      <c r="AIZ104" s="197"/>
      <c r="AJA104" s="197"/>
      <c r="AJB104" s="197"/>
      <c r="AJC104" s="197"/>
      <c r="AJD104" s="197"/>
      <c r="AJE104" s="197"/>
      <c r="AJF104" s="197"/>
      <c r="AJG104" s="197"/>
      <c r="AJH104" s="197"/>
      <c r="AJI104" s="197"/>
      <c r="AJJ104" s="197"/>
      <c r="AJK104" s="197"/>
      <c r="AJL104" s="197"/>
      <c r="AJM104" s="197"/>
      <c r="AJN104" s="197"/>
      <c r="AJO104" s="197"/>
      <c r="AJP104" s="197"/>
      <c r="AJQ104" s="197"/>
      <c r="AJR104" s="197"/>
      <c r="AJS104" s="197"/>
      <c r="AJT104" s="197"/>
      <c r="AJU104" s="197"/>
      <c r="AJV104" s="197"/>
      <c r="AJW104" s="197"/>
      <c r="AJX104" s="197"/>
      <c r="AJY104" s="197"/>
      <c r="AJZ104" s="197"/>
      <c r="AKA104" s="197"/>
      <c r="AKB104" s="197"/>
      <c r="AKC104" s="197"/>
      <c r="AKD104" s="197"/>
      <c r="AKE104" s="197"/>
      <c r="AKF104" s="197"/>
      <c r="AKG104" s="197"/>
      <c r="AKH104" s="197"/>
      <c r="AKI104" s="197"/>
      <c r="AKJ104" s="197"/>
      <c r="AKK104" s="197"/>
      <c r="AKL104" s="197"/>
      <c r="AKM104" s="197"/>
      <c r="AKN104" s="197"/>
      <c r="AKO104" s="197"/>
      <c r="AKP104" s="197"/>
      <c r="AKQ104" s="197"/>
      <c r="AKR104" s="197"/>
      <c r="AKS104" s="197"/>
      <c r="AKT104" s="197"/>
      <c r="AKU104" s="197"/>
      <c r="AKV104" s="197"/>
      <c r="AKW104" s="197"/>
      <c r="AKX104" s="197"/>
      <c r="AKY104" s="197"/>
      <c r="AKZ104" s="197"/>
      <c r="ALA104" s="197"/>
      <c r="ALB104" s="197"/>
      <c r="ALC104" s="197"/>
      <c r="ALD104" s="197"/>
      <c r="ALE104" s="197"/>
      <c r="ALF104" s="197"/>
      <c r="ALG104" s="197"/>
      <c r="ALH104" s="197"/>
      <c r="ALI104" s="197"/>
      <c r="ALJ104" s="197"/>
      <c r="ALK104" s="197"/>
      <c r="ALL104" s="197"/>
      <c r="ALM104" s="197"/>
      <c r="ALN104" s="197"/>
      <c r="ALO104" s="197"/>
      <c r="ALP104" s="197"/>
      <c r="ALQ104" s="197"/>
      <c r="ALR104" s="197"/>
      <c r="ALS104" s="197"/>
      <c r="ALT104" s="197"/>
      <c r="ALU104" s="197"/>
      <c r="ALV104" s="197"/>
      <c r="ALW104" s="197"/>
      <c r="ALX104" s="197"/>
      <c r="ALY104" s="197"/>
      <c r="ALZ104" s="197"/>
      <c r="AMA104" s="197"/>
      <c r="AMB104" s="197"/>
      <c r="AMC104" s="197"/>
      <c r="AMD104" s="197"/>
      <c r="AME104" s="197"/>
      <c r="AMF104" s="197"/>
      <c r="AMG104" s="197"/>
      <c r="AMH104" s="197"/>
      <c r="AMI104" s="197"/>
      <c r="AMJ104" s="197"/>
      <c r="AMK104" s="197"/>
      <c r="AML104" s="197"/>
      <c r="AMM104" s="197"/>
      <c r="AMN104" s="197"/>
      <c r="AMO104" s="197"/>
      <c r="AMP104" s="197"/>
      <c r="AMQ104" s="197"/>
      <c r="AMR104" s="197"/>
      <c r="AMS104" s="197"/>
      <c r="AMT104" s="197"/>
      <c r="AMU104" s="197"/>
      <c r="AMV104" s="197"/>
      <c r="AMW104" s="197"/>
      <c r="AMX104" s="197"/>
      <c r="AMY104" s="197"/>
      <c r="AMZ104" s="197"/>
      <c r="ANA104" s="197"/>
      <c r="ANB104" s="197"/>
      <c r="ANC104" s="197"/>
      <c r="AND104" s="197"/>
      <c r="ANE104" s="197"/>
      <c r="ANF104" s="197"/>
      <c r="ANG104" s="197"/>
      <c r="ANH104" s="197"/>
      <c r="ANI104" s="197"/>
      <c r="ANJ104" s="197"/>
      <c r="ANK104" s="197"/>
      <c r="ANL104" s="197"/>
      <c r="ANM104" s="197"/>
      <c r="ANN104" s="197"/>
      <c r="ANO104" s="197"/>
      <c r="ANP104" s="197"/>
      <c r="ANQ104" s="197"/>
      <c r="ANR104" s="197"/>
      <c r="ANS104" s="197"/>
      <c r="ANT104" s="197"/>
      <c r="ANU104" s="197"/>
      <c r="ANV104" s="197"/>
      <c r="ANW104" s="197"/>
      <c r="ANX104" s="197"/>
      <c r="ANY104" s="197"/>
      <c r="ANZ104" s="197"/>
      <c r="AOA104" s="197"/>
      <c r="AOB104" s="197"/>
      <c r="AOC104" s="197"/>
      <c r="AOD104" s="197"/>
      <c r="AOE104" s="197"/>
      <c r="AOF104" s="197"/>
      <c r="AOG104" s="197"/>
      <c r="AOH104" s="197"/>
      <c r="AOI104" s="197"/>
      <c r="AOJ104" s="197"/>
      <c r="AOK104" s="197"/>
      <c r="AOL104" s="197"/>
      <c r="AOM104" s="197"/>
      <c r="AON104" s="197"/>
      <c r="AOO104" s="197"/>
      <c r="AOP104" s="197"/>
      <c r="AOQ104" s="197"/>
      <c r="AOR104" s="197"/>
      <c r="AOS104" s="197"/>
      <c r="AOT104" s="197"/>
      <c r="AOU104" s="197"/>
      <c r="AOV104" s="197"/>
      <c r="AOW104" s="197"/>
      <c r="AOX104" s="197"/>
      <c r="AOY104" s="197"/>
      <c r="AOZ104" s="197"/>
      <c r="APA104" s="197"/>
      <c r="APB104" s="197"/>
      <c r="APC104" s="197"/>
      <c r="APD104" s="197"/>
      <c r="APE104" s="197"/>
      <c r="APF104" s="197"/>
      <c r="APG104" s="197"/>
      <c r="APH104" s="197"/>
      <c r="API104" s="197"/>
      <c r="APJ104" s="197"/>
      <c r="APK104" s="197"/>
      <c r="APL104" s="197"/>
      <c r="APM104" s="197"/>
      <c r="APN104" s="197"/>
      <c r="APO104" s="197"/>
      <c r="APP104" s="197"/>
      <c r="APQ104" s="197"/>
      <c r="APR104" s="197"/>
      <c r="APS104" s="197"/>
      <c r="APT104" s="197"/>
      <c r="APU104" s="197"/>
      <c r="APV104" s="197"/>
      <c r="APW104" s="197"/>
      <c r="APX104" s="197"/>
      <c r="APY104" s="197"/>
      <c r="APZ104" s="197"/>
      <c r="AQA104" s="197"/>
      <c r="AQB104" s="197"/>
      <c r="AQC104" s="197"/>
      <c r="AQD104" s="197"/>
      <c r="AQE104" s="197"/>
      <c r="AQF104" s="197"/>
      <c r="AQG104" s="197"/>
      <c r="AQH104" s="197"/>
      <c r="AQI104" s="197"/>
      <c r="AQJ104" s="197"/>
      <c r="AQK104" s="197"/>
      <c r="AQL104" s="197"/>
      <c r="AQM104" s="197"/>
      <c r="AQN104" s="197"/>
      <c r="AQO104" s="197"/>
      <c r="AQP104" s="197"/>
      <c r="AQQ104" s="197"/>
      <c r="AQR104" s="197"/>
      <c r="AQS104" s="197"/>
      <c r="AQT104" s="197"/>
      <c r="AQU104" s="197"/>
      <c r="AQV104" s="197"/>
      <c r="AQW104" s="197"/>
      <c r="AQX104" s="197"/>
      <c r="AQY104" s="197"/>
      <c r="AQZ104" s="197"/>
      <c r="ARA104" s="197"/>
      <c r="ARB104" s="197"/>
      <c r="ARC104" s="197"/>
      <c r="ARD104" s="197"/>
      <c r="ARE104" s="197"/>
      <c r="ARF104" s="197"/>
      <c r="ARG104" s="197"/>
      <c r="ARH104" s="197"/>
      <c r="ARI104" s="197"/>
      <c r="ARJ104" s="197"/>
      <c r="ARK104" s="197"/>
      <c r="ARL104" s="197"/>
      <c r="ARM104" s="197"/>
      <c r="ARN104" s="197"/>
      <c r="ARO104" s="197"/>
      <c r="ARP104" s="197"/>
      <c r="ARQ104" s="197"/>
      <c r="ARR104" s="197"/>
      <c r="ARS104" s="197"/>
      <c r="ART104" s="197"/>
      <c r="ARU104" s="197"/>
      <c r="ARV104" s="197"/>
      <c r="ARW104" s="197"/>
      <c r="ARX104" s="197"/>
      <c r="ARY104" s="197"/>
      <c r="ARZ104" s="197"/>
      <c r="ASA104" s="197"/>
      <c r="ASB104" s="197"/>
      <c r="ASC104" s="197"/>
      <c r="ASD104" s="197"/>
      <c r="ASE104" s="197"/>
      <c r="ASF104" s="197"/>
      <c r="ASG104" s="197"/>
      <c r="ASH104" s="197"/>
      <c r="ASI104" s="197"/>
      <c r="ASJ104" s="197"/>
      <c r="ASK104" s="197"/>
      <c r="ASL104" s="197"/>
      <c r="ASM104" s="197"/>
      <c r="ASN104" s="197"/>
      <c r="ASO104" s="197"/>
      <c r="ASP104" s="197"/>
      <c r="ASQ104" s="197"/>
      <c r="ASR104" s="197"/>
      <c r="ASS104" s="197"/>
      <c r="AST104" s="197"/>
      <c r="ASU104" s="197"/>
      <c r="ASV104" s="197"/>
      <c r="ASW104" s="197"/>
      <c r="ASX104" s="197"/>
      <c r="ASY104" s="197"/>
      <c r="ASZ104" s="197"/>
      <c r="ATA104" s="197"/>
      <c r="ATB104" s="197"/>
      <c r="ATC104" s="197"/>
      <c r="ATD104" s="197"/>
      <c r="ATE104" s="197"/>
      <c r="ATF104" s="197"/>
      <c r="ATG104" s="197"/>
      <c r="ATH104" s="197"/>
      <c r="ATI104" s="197"/>
      <c r="ATJ104" s="197"/>
      <c r="ATK104" s="197"/>
      <c r="ATL104" s="197"/>
      <c r="ATM104" s="197"/>
      <c r="ATN104" s="197"/>
      <c r="ATO104" s="197"/>
      <c r="ATP104" s="197"/>
      <c r="ATQ104" s="197"/>
      <c r="ATR104" s="197"/>
      <c r="ATS104" s="197"/>
      <c r="ATT104" s="197"/>
      <c r="ATU104" s="197"/>
      <c r="ATV104" s="197"/>
      <c r="ATW104" s="197"/>
      <c r="ATX104" s="197"/>
      <c r="ATY104" s="197"/>
      <c r="ATZ104" s="197"/>
      <c r="AUA104" s="197"/>
      <c r="AUB104" s="197"/>
      <c r="AUC104" s="197"/>
      <c r="AUD104" s="197"/>
      <c r="AUE104" s="197"/>
      <c r="AUF104" s="197"/>
      <c r="AUG104" s="197"/>
      <c r="AUH104" s="197"/>
      <c r="AUI104" s="197"/>
      <c r="AUJ104" s="197"/>
      <c r="AUK104" s="197"/>
      <c r="AUL104" s="197"/>
      <c r="AUM104" s="197"/>
      <c r="AUN104" s="197"/>
      <c r="AUO104" s="197"/>
      <c r="AUP104" s="197"/>
      <c r="AUQ104" s="197"/>
      <c r="AUR104" s="197"/>
      <c r="AUS104" s="197"/>
      <c r="AUT104" s="197"/>
      <c r="AUU104" s="197"/>
      <c r="AUV104" s="197"/>
      <c r="AUW104" s="197"/>
      <c r="AUX104" s="197"/>
      <c r="AUY104" s="197"/>
      <c r="AUZ104" s="197"/>
      <c r="AVA104" s="197"/>
      <c r="AVB104" s="197"/>
      <c r="AVC104" s="197"/>
      <c r="AVD104" s="197"/>
      <c r="AVE104" s="197"/>
      <c r="AVF104" s="197"/>
      <c r="AVG104" s="197"/>
      <c r="AVH104" s="197"/>
      <c r="AVI104" s="197"/>
      <c r="AVJ104" s="197"/>
      <c r="AVK104" s="197"/>
      <c r="AVL104" s="197"/>
      <c r="AVM104" s="197"/>
      <c r="AVN104" s="197"/>
      <c r="AVO104" s="197"/>
      <c r="AVP104" s="197"/>
      <c r="AVQ104" s="197"/>
      <c r="AVR104" s="197"/>
      <c r="AVS104" s="197"/>
      <c r="AVT104" s="197"/>
      <c r="AVU104" s="197"/>
      <c r="AVV104" s="197"/>
      <c r="AVW104" s="197"/>
      <c r="AVX104" s="197"/>
      <c r="AVY104" s="197"/>
      <c r="AVZ104" s="197"/>
      <c r="AWA104" s="197"/>
      <c r="AWB104" s="197"/>
      <c r="AWC104" s="197"/>
      <c r="AWD104" s="197"/>
      <c r="AWE104" s="197"/>
      <c r="AWF104" s="197"/>
      <c r="AWG104" s="197"/>
      <c r="AWH104" s="197"/>
      <c r="AWI104" s="197"/>
      <c r="AWJ104" s="197"/>
      <c r="AWK104" s="197"/>
      <c r="AWL104" s="197"/>
      <c r="AWM104" s="197"/>
      <c r="AWN104" s="197"/>
      <c r="AWO104" s="197"/>
      <c r="AWP104" s="197"/>
      <c r="AWQ104" s="197"/>
      <c r="AWR104" s="197"/>
      <c r="AWS104" s="197"/>
      <c r="AWT104" s="197"/>
      <c r="AWU104" s="197"/>
      <c r="AWV104" s="197"/>
      <c r="AWW104" s="197"/>
      <c r="AWX104" s="197"/>
      <c r="AWY104" s="197"/>
      <c r="AWZ104" s="197"/>
      <c r="AXA104" s="197"/>
      <c r="AXB104" s="197"/>
      <c r="AXC104" s="197"/>
      <c r="AXD104" s="197"/>
      <c r="AXE104" s="197"/>
      <c r="AXF104" s="197"/>
      <c r="AXG104" s="197"/>
      <c r="AXH104" s="197"/>
      <c r="AXI104" s="197"/>
      <c r="AXJ104" s="197"/>
      <c r="AXK104" s="197"/>
      <c r="AXL104" s="197"/>
      <c r="AXM104" s="197"/>
      <c r="AXN104" s="197"/>
      <c r="AXO104" s="197"/>
      <c r="AXP104" s="197"/>
      <c r="AXQ104" s="197"/>
      <c r="AXR104" s="197"/>
      <c r="AXS104" s="197"/>
      <c r="AXT104" s="197"/>
      <c r="AXU104" s="197"/>
      <c r="AXV104" s="197"/>
      <c r="AXW104" s="197"/>
      <c r="AXX104" s="197"/>
      <c r="AXY104" s="197"/>
      <c r="AXZ104" s="197"/>
      <c r="AYA104" s="197"/>
      <c r="AYB104" s="197"/>
      <c r="AYC104" s="197"/>
      <c r="AYD104" s="197"/>
      <c r="AYE104" s="197"/>
      <c r="AYF104" s="197"/>
      <c r="AYG104" s="197"/>
      <c r="AYH104" s="197"/>
      <c r="AYI104" s="197"/>
      <c r="AYJ104" s="197"/>
      <c r="AYK104" s="197"/>
      <c r="AYL104" s="197"/>
      <c r="AYM104" s="197"/>
      <c r="AYN104" s="197"/>
      <c r="AYO104" s="197"/>
      <c r="AYP104" s="197"/>
      <c r="AYQ104" s="197"/>
      <c r="AYR104" s="197"/>
      <c r="AYS104" s="197"/>
      <c r="AYT104" s="197"/>
      <c r="AYU104" s="197"/>
      <c r="AYV104" s="197"/>
      <c r="AYW104" s="197"/>
      <c r="AYX104" s="197"/>
      <c r="AYY104" s="197"/>
      <c r="AYZ104" s="197"/>
      <c r="AZA104" s="197"/>
      <c r="AZB104" s="197"/>
      <c r="AZC104" s="197"/>
      <c r="AZD104" s="197"/>
      <c r="AZE104" s="197"/>
      <c r="AZF104" s="197"/>
      <c r="AZG104" s="197"/>
      <c r="AZH104" s="197"/>
      <c r="AZI104" s="197"/>
      <c r="AZJ104" s="197"/>
      <c r="AZK104" s="197"/>
      <c r="AZL104" s="197"/>
      <c r="AZM104" s="197"/>
      <c r="AZN104" s="197"/>
      <c r="AZO104" s="197"/>
      <c r="AZP104" s="197"/>
      <c r="AZQ104" s="197"/>
      <c r="AZR104" s="197"/>
      <c r="AZS104" s="197"/>
      <c r="AZT104" s="197"/>
      <c r="AZU104" s="197"/>
      <c r="AZV104" s="197"/>
      <c r="AZW104" s="197"/>
      <c r="AZX104" s="197"/>
      <c r="AZY104" s="197"/>
      <c r="AZZ104" s="197"/>
      <c r="BAA104" s="197"/>
      <c r="BAB104" s="197"/>
      <c r="BAC104" s="197"/>
      <c r="BAD104" s="197"/>
      <c r="BAE104" s="197"/>
      <c r="BAF104" s="197"/>
      <c r="BAG104" s="197"/>
      <c r="BAH104" s="197"/>
      <c r="BAI104" s="197"/>
      <c r="BAJ104" s="197"/>
      <c r="BAK104" s="197"/>
      <c r="BAL104" s="197"/>
      <c r="BAM104" s="197"/>
      <c r="BAN104" s="197"/>
      <c r="BAO104" s="197"/>
      <c r="BAP104" s="197"/>
      <c r="BAQ104" s="197"/>
      <c r="BAR104" s="197"/>
      <c r="BAS104" s="197"/>
      <c r="BAT104" s="197"/>
      <c r="BAU104" s="197"/>
      <c r="BAV104" s="197"/>
      <c r="BAW104" s="197"/>
      <c r="BAX104" s="197"/>
      <c r="BAY104" s="197"/>
      <c r="BAZ104" s="197"/>
      <c r="BBA104" s="197"/>
      <c r="BBB104" s="197"/>
      <c r="BBC104" s="197"/>
      <c r="BBD104" s="197"/>
      <c r="BBE104" s="197"/>
      <c r="BBF104" s="197"/>
      <c r="BBG104" s="197"/>
      <c r="BBH104" s="197"/>
      <c r="BBI104" s="197"/>
      <c r="BBJ104" s="197"/>
      <c r="BBK104" s="197"/>
      <c r="BBL104" s="197"/>
      <c r="BBM104" s="197"/>
      <c r="BBN104" s="197"/>
      <c r="BBO104" s="197"/>
      <c r="BBP104" s="197"/>
      <c r="BBQ104" s="197"/>
      <c r="BBR104" s="197"/>
      <c r="BBS104" s="197"/>
      <c r="BBT104" s="197"/>
      <c r="BBU104" s="197"/>
      <c r="BBV104" s="197"/>
      <c r="BBW104" s="197"/>
      <c r="BBX104" s="197"/>
      <c r="BBY104" s="197"/>
      <c r="BBZ104" s="197"/>
      <c r="BCA104" s="197"/>
      <c r="BCB104" s="197"/>
      <c r="BCC104" s="197"/>
      <c r="BCD104" s="197"/>
      <c r="BCE104" s="197"/>
      <c r="BCF104" s="197"/>
      <c r="BCG104" s="197"/>
      <c r="BCH104" s="197"/>
      <c r="BCI104" s="197"/>
      <c r="BCJ104" s="197"/>
      <c r="BCK104" s="197"/>
      <c r="BCL104" s="197"/>
      <c r="BCM104" s="197"/>
      <c r="BCN104" s="197"/>
      <c r="BCO104" s="197"/>
      <c r="BCP104" s="197"/>
      <c r="BCQ104" s="197"/>
      <c r="BCR104" s="197"/>
      <c r="BCS104" s="197"/>
      <c r="BCT104" s="197"/>
      <c r="BCU104" s="197"/>
      <c r="BCV104" s="197"/>
      <c r="BCW104" s="197"/>
      <c r="BCX104" s="197"/>
      <c r="BCY104" s="197"/>
      <c r="BCZ104" s="197"/>
      <c r="BDA104" s="197"/>
      <c r="BDB104" s="197"/>
      <c r="BDC104" s="197"/>
      <c r="BDD104" s="197"/>
      <c r="BDE104" s="197"/>
      <c r="BDF104" s="197"/>
      <c r="BDG104" s="197"/>
      <c r="BDH104" s="197"/>
      <c r="BDI104" s="197"/>
      <c r="BDJ104" s="197"/>
      <c r="BDK104" s="197"/>
      <c r="BDL104" s="197"/>
      <c r="BDM104" s="197"/>
      <c r="BDN104" s="197"/>
      <c r="BDO104" s="197"/>
      <c r="BDP104" s="197"/>
      <c r="BDQ104" s="197"/>
      <c r="BDR104" s="197"/>
      <c r="BDS104" s="197"/>
      <c r="BDT104" s="197"/>
      <c r="BDU104" s="197"/>
      <c r="BDV104" s="197"/>
      <c r="BDW104" s="197"/>
      <c r="BDX104" s="197"/>
      <c r="BDY104" s="197"/>
      <c r="BDZ104" s="197"/>
      <c r="BEA104" s="197"/>
      <c r="BEB104" s="197"/>
      <c r="BEC104" s="197"/>
      <c r="BED104" s="197"/>
      <c r="BEE104" s="197"/>
      <c r="BEF104" s="197"/>
      <c r="BEG104" s="197"/>
      <c r="BEH104" s="197"/>
      <c r="BEI104" s="197"/>
      <c r="BEJ104" s="197"/>
      <c r="BEK104" s="197"/>
      <c r="BEL104" s="197"/>
      <c r="BEM104" s="197"/>
      <c r="BEN104" s="197"/>
      <c r="BEO104" s="197"/>
      <c r="BEP104" s="197"/>
      <c r="BEQ104" s="197"/>
      <c r="BER104" s="197"/>
      <c r="BES104" s="197"/>
      <c r="BET104" s="197"/>
      <c r="BEU104" s="197"/>
      <c r="BEV104" s="197"/>
      <c r="BEW104" s="197"/>
      <c r="BEX104" s="197"/>
      <c r="BEY104" s="197"/>
      <c r="BEZ104" s="197"/>
      <c r="BFA104" s="197"/>
      <c r="BFB104" s="197"/>
      <c r="BFC104" s="197"/>
      <c r="BFD104" s="197"/>
      <c r="BFE104" s="197"/>
      <c r="BFF104" s="197"/>
      <c r="BFG104" s="197"/>
      <c r="BFH104" s="197"/>
      <c r="BFI104" s="197"/>
      <c r="BFJ104" s="197"/>
      <c r="BFK104" s="197"/>
      <c r="BFL104" s="197"/>
      <c r="BFM104" s="197"/>
      <c r="BFN104" s="197"/>
      <c r="BFO104" s="197"/>
      <c r="BFP104" s="197"/>
      <c r="BFQ104" s="197"/>
      <c r="BFR104" s="197"/>
      <c r="BFS104" s="197"/>
      <c r="BFT104" s="197"/>
      <c r="BFU104" s="197"/>
      <c r="BFV104" s="197"/>
      <c r="BFW104" s="197"/>
      <c r="BFX104" s="197"/>
      <c r="BFY104" s="197"/>
      <c r="BFZ104" s="197"/>
      <c r="BGA104" s="197"/>
      <c r="BGB104" s="197"/>
      <c r="BGC104" s="197"/>
      <c r="BGD104" s="197"/>
      <c r="BGE104" s="197"/>
      <c r="BGF104" s="197"/>
      <c r="BGG104" s="197"/>
      <c r="BGH104" s="197"/>
      <c r="BGI104" s="197"/>
      <c r="BGJ104" s="197"/>
      <c r="BGK104" s="197"/>
      <c r="BGL104" s="197"/>
      <c r="BGM104" s="197"/>
      <c r="BGN104" s="197"/>
      <c r="BGO104" s="197"/>
      <c r="BGP104" s="197"/>
      <c r="BGQ104" s="197"/>
      <c r="BGR104" s="197"/>
      <c r="BGS104" s="197"/>
      <c r="BGT104" s="197"/>
      <c r="BGU104" s="197"/>
      <c r="BGV104" s="197"/>
      <c r="BGW104" s="197"/>
      <c r="BGX104" s="197"/>
      <c r="BGY104" s="197"/>
      <c r="BGZ104" s="197"/>
      <c r="BHA104" s="197"/>
      <c r="BHB104" s="197"/>
      <c r="BHC104" s="197"/>
      <c r="BHD104" s="197"/>
      <c r="BHE104" s="197"/>
      <c r="BHF104" s="197"/>
      <c r="BHG104" s="197"/>
      <c r="BHH104" s="197"/>
      <c r="BHI104" s="197"/>
      <c r="BHJ104" s="197"/>
      <c r="BHK104" s="197"/>
      <c r="BHL104" s="197"/>
      <c r="BHM104" s="197"/>
      <c r="BHN104" s="197"/>
      <c r="BHO104" s="197"/>
      <c r="BHP104" s="197"/>
      <c r="BHQ104" s="197"/>
      <c r="BHR104" s="197"/>
      <c r="BHS104" s="197"/>
      <c r="BHT104" s="197"/>
      <c r="BHU104" s="197"/>
      <c r="BHV104" s="197"/>
      <c r="BHW104" s="197"/>
      <c r="BHX104" s="197"/>
      <c r="BHY104" s="197"/>
      <c r="BHZ104" s="197"/>
      <c r="BIA104" s="197"/>
      <c r="BIB104" s="197"/>
      <c r="BIC104" s="197"/>
      <c r="BID104" s="197"/>
      <c r="BIE104" s="197"/>
      <c r="BIF104" s="197"/>
      <c r="BIG104" s="197"/>
      <c r="BIH104" s="197"/>
      <c r="BII104" s="197"/>
      <c r="BIJ104" s="197"/>
      <c r="BIK104" s="197"/>
      <c r="BIL104" s="197"/>
      <c r="BIM104" s="197"/>
      <c r="BIN104" s="197"/>
      <c r="BIO104" s="197"/>
      <c r="BIP104" s="197"/>
      <c r="BIQ104" s="197"/>
      <c r="BIR104" s="197"/>
      <c r="BIS104" s="197"/>
      <c r="BIT104" s="197"/>
      <c r="BIU104" s="197"/>
      <c r="BIV104" s="197"/>
      <c r="BIW104" s="197"/>
      <c r="BIX104" s="197"/>
      <c r="BIY104" s="197"/>
      <c r="BIZ104" s="197"/>
      <c r="BJA104" s="197"/>
      <c r="BJB104" s="197"/>
      <c r="BJC104" s="197"/>
      <c r="BJD104" s="197"/>
      <c r="BJE104" s="197"/>
      <c r="BJF104" s="197"/>
      <c r="BJG104" s="197"/>
      <c r="BJH104" s="197"/>
      <c r="BJI104" s="197"/>
      <c r="BJJ104" s="197"/>
      <c r="BJK104" s="197"/>
      <c r="BJL104" s="197"/>
      <c r="BJM104" s="197"/>
      <c r="BJN104" s="197"/>
      <c r="BJO104" s="197"/>
      <c r="BJP104" s="197"/>
      <c r="BJQ104" s="197"/>
      <c r="BJR104" s="197"/>
      <c r="BJS104" s="197"/>
      <c r="BJT104" s="197"/>
      <c r="BJU104" s="197"/>
      <c r="BJV104" s="197"/>
      <c r="BJW104" s="197"/>
      <c r="BJX104" s="197"/>
      <c r="BJY104" s="197"/>
      <c r="BJZ104" s="197"/>
      <c r="BKA104" s="197"/>
      <c r="BKB104" s="197"/>
      <c r="BKC104" s="197"/>
      <c r="BKD104" s="197"/>
      <c r="BKE104" s="197"/>
      <c r="BKF104" s="197"/>
      <c r="BKG104" s="197"/>
      <c r="BKH104" s="197"/>
      <c r="BKI104" s="197"/>
      <c r="BKJ104" s="197"/>
      <c r="BKK104" s="197"/>
      <c r="BKL104" s="197"/>
      <c r="BKM104" s="197"/>
      <c r="BKN104" s="197"/>
      <c r="BKO104" s="197"/>
      <c r="BKP104" s="197"/>
      <c r="BKQ104" s="197"/>
      <c r="BKR104" s="197"/>
      <c r="BKS104" s="197"/>
      <c r="BKT104" s="197"/>
      <c r="BKU104" s="197"/>
      <c r="BKV104" s="197"/>
      <c r="BKW104" s="197"/>
      <c r="BKX104" s="197"/>
      <c r="BKY104" s="197"/>
      <c r="BKZ104" s="197"/>
      <c r="BLA104" s="197"/>
      <c r="BLB104" s="197"/>
      <c r="BLC104" s="197"/>
      <c r="BLD104" s="197"/>
      <c r="BLE104" s="197"/>
      <c r="BLF104" s="197"/>
      <c r="BLG104" s="197"/>
      <c r="BLH104" s="197"/>
      <c r="BLI104" s="197"/>
      <c r="BLJ104" s="197"/>
      <c r="BLK104" s="197"/>
      <c r="BLL104" s="197"/>
      <c r="BLM104" s="197"/>
      <c r="BLN104" s="197"/>
      <c r="BLO104" s="197"/>
      <c r="BLP104" s="197"/>
      <c r="BLQ104" s="197"/>
      <c r="BLR104" s="197"/>
      <c r="BLS104" s="197"/>
      <c r="BLT104" s="197"/>
      <c r="BLU104" s="197"/>
      <c r="BLV104" s="197"/>
      <c r="BLW104" s="197"/>
      <c r="BLX104" s="197"/>
      <c r="BLY104" s="197"/>
      <c r="BLZ104" s="197"/>
      <c r="BMA104" s="197"/>
      <c r="BMB104" s="197"/>
      <c r="BMC104" s="197"/>
      <c r="BMD104" s="197"/>
      <c r="BME104" s="197"/>
      <c r="BMF104" s="197"/>
      <c r="BMG104" s="197"/>
      <c r="BMH104" s="197"/>
      <c r="BMI104" s="197"/>
      <c r="BMJ104" s="197"/>
      <c r="BMK104" s="197"/>
      <c r="BML104" s="197"/>
      <c r="BMM104" s="197"/>
      <c r="BMN104" s="197"/>
      <c r="BMO104" s="197"/>
      <c r="BMP104" s="197"/>
      <c r="BMQ104" s="197"/>
      <c r="BMR104" s="197"/>
      <c r="BMS104" s="197"/>
      <c r="BMT104" s="197"/>
      <c r="BMU104" s="197"/>
      <c r="BMV104" s="197"/>
      <c r="BMW104" s="197"/>
      <c r="BMX104" s="197"/>
      <c r="BMY104" s="197"/>
      <c r="BMZ104" s="197"/>
      <c r="BNA104" s="197"/>
      <c r="BNB104" s="197"/>
      <c r="BNC104" s="197"/>
      <c r="BND104" s="197"/>
      <c r="BNE104" s="197"/>
      <c r="BNF104" s="197"/>
      <c r="BNG104" s="197"/>
      <c r="BNH104" s="197"/>
      <c r="BNI104" s="197"/>
      <c r="BNJ104" s="197"/>
      <c r="BNK104" s="197"/>
      <c r="BNL104" s="197"/>
      <c r="BNM104" s="197"/>
      <c r="BNN104" s="197"/>
      <c r="BNO104" s="197"/>
      <c r="BNP104" s="197"/>
      <c r="BNQ104" s="197"/>
      <c r="BNR104" s="197"/>
      <c r="BNS104" s="197"/>
      <c r="BNT104" s="197"/>
      <c r="BNU104" s="197"/>
      <c r="BNV104" s="197"/>
      <c r="BNW104" s="197"/>
      <c r="BNX104" s="197"/>
      <c r="BNY104" s="197"/>
      <c r="BNZ104" s="197"/>
      <c r="BOA104" s="197"/>
      <c r="BOB104" s="197"/>
      <c r="BOC104" s="197"/>
      <c r="BOD104" s="197"/>
      <c r="BOE104" s="197"/>
      <c r="BOF104" s="197"/>
      <c r="BOG104" s="197"/>
      <c r="BOH104" s="197"/>
      <c r="BOI104" s="197"/>
      <c r="BOJ104" s="197"/>
      <c r="BOK104" s="197"/>
      <c r="BOL104" s="197"/>
      <c r="BOM104" s="197"/>
      <c r="BON104" s="197"/>
      <c r="BOO104" s="197"/>
      <c r="BOP104" s="197"/>
      <c r="BOQ104" s="197"/>
      <c r="BOR104" s="197"/>
      <c r="BOS104" s="197"/>
      <c r="BOT104" s="197"/>
      <c r="BOU104" s="197"/>
      <c r="BOV104" s="197"/>
      <c r="BOW104" s="197"/>
      <c r="BOX104" s="197"/>
      <c r="BOY104" s="197"/>
      <c r="BOZ104" s="197"/>
      <c r="BPA104" s="197"/>
      <c r="BPB104" s="197"/>
      <c r="BPC104" s="197"/>
      <c r="BPD104" s="197"/>
      <c r="BPE104" s="197"/>
      <c r="BPF104" s="197"/>
      <c r="BPG104" s="197"/>
      <c r="BPH104" s="197"/>
      <c r="BPI104" s="197"/>
      <c r="BPJ104" s="197"/>
      <c r="BPK104" s="197"/>
      <c r="BPL104" s="197"/>
      <c r="BPM104" s="197"/>
      <c r="BPN104" s="197"/>
      <c r="BPO104" s="197"/>
      <c r="BPP104" s="197"/>
      <c r="BPQ104" s="197"/>
      <c r="BPR104" s="197"/>
      <c r="BPS104" s="197"/>
      <c r="BPT104" s="197"/>
      <c r="BPU104" s="197"/>
      <c r="BPV104" s="197"/>
      <c r="BPW104" s="197"/>
      <c r="BPX104" s="197"/>
      <c r="BPY104" s="197"/>
      <c r="BPZ104" s="197"/>
      <c r="BQA104" s="197"/>
      <c r="BQB104" s="197"/>
      <c r="BQC104" s="197"/>
      <c r="BQD104" s="197"/>
      <c r="BQE104" s="197"/>
      <c r="BQF104" s="197"/>
      <c r="BQG104" s="197"/>
      <c r="BQH104" s="197"/>
      <c r="BQI104" s="197"/>
      <c r="BQJ104" s="197"/>
      <c r="BQK104" s="197"/>
      <c r="BQL104" s="197"/>
      <c r="BQM104" s="197"/>
      <c r="BQN104" s="197"/>
      <c r="BQO104" s="197"/>
      <c r="BQP104" s="197"/>
      <c r="BQQ104" s="197"/>
      <c r="BQR104" s="197"/>
      <c r="BQS104" s="197"/>
      <c r="BQT104" s="197"/>
      <c r="BQU104" s="197"/>
      <c r="BQV104" s="197"/>
      <c r="BQW104" s="197"/>
      <c r="BQX104" s="197"/>
      <c r="BQY104" s="197"/>
      <c r="BQZ104" s="197"/>
      <c r="BRA104" s="197"/>
      <c r="BRB104" s="197"/>
      <c r="BRC104" s="197"/>
      <c r="BRD104" s="197"/>
      <c r="BRE104" s="197"/>
      <c r="BRF104" s="197"/>
      <c r="BRG104" s="197"/>
      <c r="BRH104" s="197"/>
      <c r="BRI104" s="197"/>
      <c r="BRJ104" s="197"/>
      <c r="BRK104" s="197"/>
      <c r="BRL104" s="197"/>
      <c r="BRM104" s="197"/>
      <c r="BRN104" s="197"/>
      <c r="BRO104" s="197"/>
      <c r="BRP104" s="197"/>
      <c r="BRQ104" s="197"/>
      <c r="BRR104" s="197"/>
      <c r="BRS104" s="197"/>
      <c r="BRT104" s="197"/>
      <c r="BRU104" s="197"/>
      <c r="BRV104" s="197"/>
      <c r="BRW104" s="197"/>
      <c r="BRX104" s="197"/>
      <c r="BRY104" s="197"/>
      <c r="BRZ104" s="197"/>
      <c r="BSA104" s="197"/>
      <c r="BSB104" s="197"/>
      <c r="BSC104" s="197"/>
      <c r="BSD104" s="197"/>
      <c r="BSE104" s="197"/>
      <c r="BSF104" s="197"/>
      <c r="BSG104" s="197"/>
      <c r="BSH104" s="197"/>
      <c r="BSI104" s="197"/>
      <c r="BSJ104" s="197"/>
      <c r="BSK104" s="197"/>
      <c r="BSL104" s="197"/>
      <c r="BSM104" s="197"/>
      <c r="BSN104" s="197"/>
      <c r="BSO104" s="197"/>
      <c r="BSP104" s="197"/>
      <c r="BSQ104" s="197"/>
      <c r="BSR104" s="197"/>
      <c r="BSS104" s="197"/>
      <c r="BST104" s="197"/>
      <c r="BSU104" s="197"/>
      <c r="BSV104" s="197"/>
      <c r="BSW104" s="197"/>
      <c r="BSX104" s="197"/>
      <c r="BSY104" s="197"/>
      <c r="BSZ104" s="197"/>
      <c r="BTA104" s="197"/>
      <c r="BTB104" s="197"/>
      <c r="BTC104" s="197"/>
      <c r="BTD104" s="197"/>
      <c r="BTE104" s="197"/>
      <c r="BTF104" s="197"/>
      <c r="BTG104" s="197"/>
      <c r="BTH104" s="197"/>
      <c r="BTI104" s="197"/>
      <c r="BTJ104" s="197"/>
      <c r="BTK104" s="197"/>
      <c r="BTL104" s="197"/>
      <c r="BTM104" s="197"/>
      <c r="BTN104" s="197"/>
      <c r="BTO104" s="197"/>
      <c r="BTP104" s="197"/>
      <c r="BTQ104" s="197"/>
      <c r="BTR104" s="197"/>
      <c r="BTS104" s="197"/>
      <c r="BTT104" s="197"/>
      <c r="BTU104" s="197"/>
      <c r="BTV104" s="197"/>
      <c r="BTW104" s="197"/>
      <c r="BTX104" s="197"/>
      <c r="BTY104" s="197"/>
      <c r="BTZ104" s="197"/>
      <c r="BUA104" s="197"/>
      <c r="BUB104" s="197"/>
      <c r="BUC104" s="197"/>
      <c r="BUD104" s="197"/>
      <c r="BUE104" s="197"/>
      <c r="BUF104" s="197"/>
      <c r="BUG104" s="197"/>
      <c r="BUH104" s="197"/>
      <c r="BUI104" s="197"/>
      <c r="BUJ104" s="197"/>
      <c r="BUK104" s="197"/>
      <c r="BUL104" s="197"/>
      <c r="BUM104" s="197"/>
      <c r="BUN104" s="197"/>
      <c r="BUO104" s="197"/>
      <c r="BUP104" s="197"/>
      <c r="BUQ104" s="197"/>
      <c r="BUR104" s="197"/>
      <c r="BUS104" s="197"/>
      <c r="BUT104" s="197"/>
      <c r="BUU104" s="197"/>
      <c r="BUV104" s="197"/>
      <c r="BUW104" s="197"/>
      <c r="BUX104" s="197"/>
      <c r="BUY104" s="197"/>
      <c r="BUZ104" s="197"/>
      <c r="BVA104" s="197"/>
      <c r="BVB104" s="197"/>
      <c r="BVC104" s="197"/>
      <c r="BVD104" s="197"/>
      <c r="BVE104" s="197"/>
      <c r="BVF104" s="197"/>
      <c r="BVG104" s="197"/>
      <c r="BVH104" s="197"/>
      <c r="BVI104" s="197"/>
      <c r="BVJ104" s="197"/>
      <c r="BVK104" s="197"/>
      <c r="BVL104" s="197"/>
      <c r="BVM104" s="197"/>
      <c r="BVN104" s="197"/>
      <c r="BVO104" s="197"/>
      <c r="BVP104" s="197"/>
      <c r="BVQ104" s="197"/>
      <c r="BVR104" s="197"/>
      <c r="BVS104" s="197"/>
      <c r="BVT104" s="197"/>
      <c r="BVU104" s="197"/>
      <c r="BVV104" s="197"/>
      <c r="BVW104" s="197"/>
      <c r="BVX104" s="197"/>
      <c r="BVY104" s="197"/>
      <c r="BVZ104" s="197"/>
      <c r="BWA104" s="197"/>
      <c r="BWB104" s="197"/>
      <c r="BWC104" s="197"/>
      <c r="BWD104" s="197"/>
      <c r="BWE104" s="197"/>
      <c r="BWF104" s="197"/>
      <c r="BWG104" s="197"/>
      <c r="BWH104" s="197"/>
      <c r="BWI104" s="197"/>
      <c r="BWJ104" s="197"/>
      <c r="BWK104" s="197"/>
      <c r="BWL104" s="197"/>
      <c r="BWM104" s="197"/>
      <c r="BWN104" s="197"/>
      <c r="BWO104" s="197"/>
      <c r="BWP104" s="197"/>
      <c r="BWQ104" s="197"/>
      <c r="BWR104" s="197"/>
      <c r="BWS104" s="197"/>
      <c r="BWT104" s="197"/>
      <c r="BWU104" s="197"/>
      <c r="BWV104" s="197"/>
      <c r="BWW104" s="197"/>
      <c r="BWX104" s="197"/>
      <c r="BWY104" s="197"/>
      <c r="BWZ104" s="197"/>
      <c r="BXA104" s="197"/>
      <c r="BXB104" s="197"/>
      <c r="BXC104" s="197"/>
      <c r="BXD104" s="197"/>
      <c r="BXE104" s="197"/>
      <c r="BXF104" s="197"/>
      <c r="BXG104" s="197"/>
      <c r="BXH104" s="197"/>
      <c r="BXI104" s="197"/>
      <c r="BXJ104" s="197"/>
      <c r="BXK104" s="197"/>
      <c r="BXL104" s="197"/>
      <c r="BXM104" s="197"/>
      <c r="BXN104" s="197"/>
      <c r="BXO104" s="197"/>
      <c r="BXP104" s="197"/>
      <c r="BXQ104" s="197"/>
      <c r="BXR104" s="197"/>
      <c r="BXS104" s="197"/>
      <c r="BXT104" s="197"/>
      <c r="BXU104" s="197"/>
      <c r="BXV104" s="197"/>
      <c r="BXW104" s="197"/>
      <c r="BXX104" s="197"/>
      <c r="BXY104" s="197"/>
      <c r="BXZ104" s="197"/>
      <c r="BYA104" s="197"/>
      <c r="BYB104" s="197"/>
      <c r="BYC104" s="197"/>
      <c r="BYD104" s="197"/>
      <c r="BYE104" s="197"/>
      <c r="BYF104" s="197"/>
      <c r="BYG104" s="197"/>
      <c r="BYH104" s="197"/>
      <c r="BYI104" s="197"/>
      <c r="BYJ104" s="197"/>
      <c r="BYK104" s="197"/>
      <c r="BYL104" s="197"/>
      <c r="BYM104" s="197"/>
      <c r="BYN104" s="197"/>
      <c r="BYO104" s="197"/>
      <c r="BYP104" s="197"/>
      <c r="BYQ104" s="197"/>
      <c r="BYR104" s="197"/>
      <c r="BYS104" s="197"/>
      <c r="BYT104" s="197"/>
      <c r="BYU104" s="197"/>
      <c r="BYV104" s="197"/>
      <c r="BYW104" s="197"/>
      <c r="BYX104" s="197"/>
      <c r="BYY104" s="197"/>
      <c r="BYZ104" s="197"/>
      <c r="BZA104" s="197"/>
      <c r="BZB104" s="197"/>
      <c r="BZC104" s="197"/>
      <c r="BZD104" s="197"/>
      <c r="BZE104" s="197"/>
      <c r="BZF104" s="197"/>
      <c r="BZG104" s="197"/>
      <c r="BZH104" s="197"/>
      <c r="BZI104" s="197"/>
      <c r="BZJ104" s="197"/>
      <c r="BZK104" s="197"/>
      <c r="BZL104" s="197"/>
      <c r="BZM104" s="197"/>
      <c r="BZN104" s="197"/>
      <c r="BZO104" s="197"/>
      <c r="BZP104" s="197"/>
      <c r="BZQ104" s="197"/>
      <c r="BZR104" s="197"/>
      <c r="BZS104" s="197"/>
      <c r="BZT104" s="197"/>
      <c r="BZU104" s="197"/>
      <c r="BZV104" s="197"/>
      <c r="BZW104" s="197"/>
      <c r="BZX104" s="197"/>
      <c r="BZY104" s="197"/>
      <c r="BZZ104" s="197"/>
      <c r="CAA104" s="197"/>
      <c r="CAB104" s="197"/>
      <c r="CAC104" s="197"/>
      <c r="CAD104" s="197"/>
      <c r="CAE104" s="197"/>
      <c r="CAF104" s="197"/>
      <c r="CAG104" s="197"/>
      <c r="CAH104" s="197"/>
      <c r="CAI104" s="197"/>
      <c r="CAJ104" s="197"/>
      <c r="CAK104" s="197"/>
      <c r="CAL104" s="197"/>
      <c r="CAM104" s="197"/>
      <c r="CAN104" s="197"/>
      <c r="CAO104" s="197"/>
      <c r="CAP104" s="197"/>
      <c r="CAQ104" s="197"/>
      <c r="CAR104" s="197"/>
      <c r="CAS104" s="197"/>
      <c r="CAT104" s="197"/>
      <c r="CAU104" s="197"/>
      <c r="CAV104" s="197"/>
      <c r="CAW104" s="197"/>
      <c r="CAX104" s="197"/>
      <c r="CAY104" s="197"/>
      <c r="CAZ104" s="197"/>
      <c r="CBA104" s="197"/>
      <c r="CBB104" s="197"/>
      <c r="CBC104" s="197"/>
      <c r="CBD104" s="197"/>
      <c r="CBE104" s="197"/>
      <c r="CBF104" s="197"/>
      <c r="CBG104" s="197"/>
      <c r="CBH104" s="197"/>
      <c r="CBI104" s="197"/>
      <c r="CBJ104" s="197"/>
      <c r="CBK104" s="197"/>
      <c r="CBL104" s="197"/>
      <c r="CBM104" s="197"/>
      <c r="CBN104" s="197"/>
      <c r="CBO104" s="197"/>
      <c r="CBP104" s="197"/>
      <c r="CBQ104" s="197"/>
      <c r="CBR104" s="197"/>
      <c r="CBS104" s="197"/>
      <c r="CBT104" s="197"/>
      <c r="CBU104" s="197"/>
      <c r="CBV104" s="197"/>
      <c r="CBW104" s="197"/>
      <c r="CBX104" s="197"/>
      <c r="CBY104" s="197"/>
      <c r="CBZ104" s="197"/>
      <c r="CCA104" s="197"/>
      <c r="CCB104" s="197"/>
      <c r="CCC104" s="197"/>
      <c r="CCD104" s="197"/>
      <c r="CCE104" s="197"/>
      <c r="CCF104" s="197"/>
      <c r="CCG104" s="197"/>
      <c r="CCH104" s="197"/>
      <c r="CCI104" s="197"/>
      <c r="CCJ104" s="197"/>
      <c r="CCK104" s="197"/>
      <c r="CCL104" s="197"/>
      <c r="CCM104" s="197"/>
      <c r="CCN104" s="197"/>
      <c r="CCO104" s="197"/>
      <c r="CCP104" s="197"/>
      <c r="CCQ104" s="197"/>
      <c r="CCR104" s="197"/>
      <c r="CCS104" s="197"/>
      <c r="CCT104" s="197"/>
      <c r="CCU104" s="197"/>
      <c r="CCV104" s="197"/>
      <c r="CCW104" s="197"/>
      <c r="CCX104" s="197"/>
      <c r="CCY104" s="197"/>
      <c r="CCZ104" s="197"/>
      <c r="CDA104" s="197"/>
      <c r="CDB104" s="197"/>
      <c r="CDC104" s="197"/>
      <c r="CDD104" s="197"/>
      <c r="CDE104" s="197"/>
      <c r="CDF104" s="197"/>
      <c r="CDG104" s="197"/>
      <c r="CDH104" s="197"/>
      <c r="CDI104" s="197"/>
      <c r="CDJ104" s="197"/>
      <c r="CDK104" s="197"/>
      <c r="CDL104" s="197"/>
      <c r="CDM104" s="197"/>
      <c r="CDN104" s="197"/>
      <c r="CDO104" s="197"/>
      <c r="CDP104" s="197"/>
      <c r="CDQ104" s="197"/>
      <c r="CDR104" s="197"/>
      <c r="CDS104" s="197"/>
      <c r="CDT104" s="197"/>
      <c r="CDU104" s="197"/>
      <c r="CDV104" s="197"/>
      <c r="CDW104" s="197"/>
      <c r="CDX104" s="197"/>
      <c r="CDY104" s="197"/>
      <c r="CDZ104" s="197"/>
      <c r="CEA104" s="197"/>
      <c r="CEB104" s="197"/>
      <c r="CEC104" s="197"/>
      <c r="CED104" s="197"/>
      <c r="CEE104" s="197"/>
      <c r="CEF104" s="197"/>
      <c r="CEG104" s="197"/>
      <c r="CEH104" s="197"/>
      <c r="CEI104" s="197"/>
      <c r="CEJ104" s="197"/>
      <c r="CEK104" s="197"/>
      <c r="CEL104" s="197"/>
      <c r="CEM104" s="197"/>
      <c r="CEN104" s="197"/>
      <c r="CEO104" s="197"/>
      <c r="CEP104" s="197"/>
      <c r="CEQ104" s="197"/>
      <c r="CER104" s="197"/>
      <c r="CES104" s="197"/>
      <c r="CET104" s="197"/>
      <c r="CEU104" s="197"/>
      <c r="CEV104" s="197"/>
      <c r="CEW104" s="197"/>
      <c r="CEX104" s="197"/>
      <c r="CEY104" s="197"/>
      <c r="CEZ104" s="197"/>
      <c r="CFA104" s="197"/>
      <c r="CFB104" s="197"/>
      <c r="CFC104" s="197"/>
      <c r="CFD104" s="197"/>
      <c r="CFE104" s="197"/>
      <c r="CFF104" s="197"/>
      <c r="CFG104" s="197"/>
      <c r="CFH104" s="197"/>
      <c r="CFI104" s="197"/>
      <c r="CFJ104" s="197"/>
      <c r="CFK104" s="197"/>
      <c r="CFL104" s="197"/>
      <c r="CFM104" s="197"/>
      <c r="CFN104" s="197"/>
      <c r="CFO104" s="197"/>
      <c r="CFP104" s="197"/>
      <c r="CFQ104" s="197"/>
      <c r="CFR104" s="197"/>
      <c r="CFS104" s="197"/>
      <c r="CFT104" s="197"/>
      <c r="CFU104" s="197"/>
      <c r="CFV104" s="197"/>
      <c r="CFW104" s="197"/>
      <c r="CFX104" s="197"/>
      <c r="CFY104" s="197"/>
      <c r="CFZ104" s="197"/>
      <c r="CGA104" s="197"/>
      <c r="CGB104" s="197"/>
      <c r="CGC104" s="197"/>
      <c r="CGD104" s="197"/>
      <c r="CGE104" s="197"/>
      <c r="CGF104" s="197"/>
      <c r="CGG104" s="197"/>
      <c r="CGH104" s="197"/>
      <c r="CGI104" s="197"/>
      <c r="CGJ104" s="197"/>
      <c r="CGK104" s="197"/>
      <c r="CGL104" s="197"/>
      <c r="CGM104" s="197"/>
      <c r="CGN104" s="197"/>
      <c r="CGO104" s="197"/>
      <c r="CGP104" s="197"/>
      <c r="CGQ104" s="197"/>
      <c r="CGR104" s="197"/>
      <c r="CGS104" s="197"/>
      <c r="CGT104" s="197"/>
      <c r="CGU104" s="197"/>
      <c r="CGV104" s="197"/>
      <c r="CGW104" s="197"/>
      <c r="CGX104" s="197"/>
      <c r="CGY104" s="197"/>
      <c r="CGZ104" s="197"/>
      <c r="CHA104" s="197"/>
      <c r="CHB104" s="197"/>
      <c r="CHC104" s="197"/>
      <c r="CHD104" s="197"/>
      <c r="CHE104" s="197"/>
      <c r="CHF104" s="197"/>
      <c r="CHG104" s="197"/>
      <c r="CHH104" s="197"/>
      <c r="CHI104" s="197"/>
      <c r="CHJ104" s="197"/>
      <c r="CHK104" s="197"/>
      <c r="CHL104" s="197"/>
      <c r="CHM104" s="197"/>
      <c r="CHN104" s="197"/>
      <c r="CHO104" s="197"/>
      <c r="CHP104" s="197"/>
      <c r="CHQ104" s="197"/>
      <c r="CHR104" s="197"/>
      <c r="CHS104" s="197"/>
      <c r="CHT104" s="197"/>
      <c r="CHU104" s="197"/>
      <c r="CHV104" s="197"/>
      <c r="CHW104" s="197"/>
      <c r="CHX104" s="197"/>
      <c r="CHY104" s="197"/>
      <c r="CHZ104" s="197"/>
      <c r="CIA104" s="197"/>
      <c r="CIB104" s="197"/>
      <c r="CIC104" s="197"/>
      <c r="CID104" s="197"/>
      <c r="CIE104" s="197"/>
      <c r="CIF104" s="197"/>
      <c r="CIG104" s="197"/>
      <c r="CIH104" s="197"/>
      <c r="CII104" s="197"/>
      <c r="CIJ104" s="197"/>
      <c r="CIK104" s="197"/>
      <c r="CIL104" s="197"/>
      <c r="CIM104" s="197"/>
      <c r="CIN104" s="197"/>
      <c r="CIO104" s="197"/>
      <c r="CIP104" s="197"/>
      <c r="CIQ104" s="197"/>
      <c r="CIR104" s="197"/>
      <c r="CIS104" s="197"/>
      <c r="CIT104" s="197"/>
      <c r="CIU104" s="197"/>
      <c r="CIV104" s="197"/>
      <c r="CIW104" s="197"/>
      <c r="CIX104" s="197"/>
      <c r="CIY104" s="197"/>
      <c r="CIZ104" s="197"/>
      <c r="CJA104" s="197"/>
      <c r="CJB104" s="197"/>
      <c r="CJC104" s="197"/>
      <c r="CJD104" s="197"/>
      <c r="CJE104" s="197"/>
      <c r="CJF104" s="197"/>
      <c r="CJG104" s="197"/>
      <c r="CJH104" s="197"/>
      <c r="CJI104" s="197"/>
      <c r="CJJ104" s="197"/>
      <c r="CJK104" s="197"/>
      <c r="CJL104" s="197"/>
      <c r="CJM104" s="197"/>
      <c r="CJN104" s="197"/>
      <c r="CJO104" s="197"/>
      <c r="CJP104" s="197"/>
      <c r="CJQ104" s="197"/>
      <c r="CJR104" s="197"/>
      <c r="CJS104" s="197"/>
      <c r="CJT104" s="197"/>
      <c r="CJU104" s="197"/>
      <c r="CJV104" s="197"/>
      <c r="CJW104" s="197"/>
      <c r="CJX104" s="197"/>
      <c r="CJY104" s="197"/>
      <c r="CJZ104" s="197"/>
      <c r="CKA104" s="197"/>
      <c r="CKB104" s="197"/>
      <c r="CKC104" s="197"/>
      <c r="CKD104" s="197"/>
      <c r="CKE104" s="197"/>
      <c r="CKF104" s="197"/>
      <c r="CKG104" s="197"/>
      <c r="CKH104" s="197"/>
      <c r="CKI104" s="197"/>
      <c r="CKJ104" s="197"/>
      <c r="CKK104" s="197"/>
      <c r="CKL104" s="197"/>
      <c r="CKM104" s="197"/>
      <c r="CKN104" s="197"/>
      <c r="CKO104" s="197"/>
      <c r="CKP104" s="197"/>
      <c r="CKQ104" s="197"/>
      <c r="CKR104" s="197"/>
      <c r="CKS104" s="197"/>
      <c r="CKT104" s="197"/>
      <c r="CKU104" s="197"/>
      <c r="CKV104" s="197"/>
      <c r="CKW104" s="197"/>
      <c r="CKX104" s="197"/>
      <c r="CKY104" s="197"/>
      <c r="CKZ104" s="197"/>
      <c r="CLA104" s="197"/>
      <c r="CLB104" s="197"/>
      <c r="CLC104" s="197"/>
      <c r="CLD104" s="197"/>
      <c r="CLE104" s="197"/>
      <c r="CLF104" s="197"/>
      <c r="CLG104" s="197"/>
      <c r="CLH104" s="197"/>
      <c r="CLI104" s="197"/>
      <c r="CLJ104" s="197"/>
      <c r="CLK104" s="197"/>
      <c r="CLL104" s="197"/>
      <c r="CLM104" s="197"/>
      <c r="CLN104" s="197"/>
      <c r="CLO104" s="197"/>
      <c r="CLP104" s="197"/>
      <c r="CLQ104" s="197"/>
      <c r="CLR104" s="197"/>
      <c r="CLS104" s="197"/>
      <c r="CLT104" s="197"/>
      <c r="CLU104" s="197"/>
      <c r="CLV104" s="197"/>
      <c r="CLW104" s="197"/>
      <c r="CLX104" s="197"/>
      <c r="CLY104" s="197"/>
      <c r="CLZ104" s="197"/>
      <c r="CMA104" s="197"/>
      <c r="CMB104" s="197"/>
      <c r="CMC104" s="197"/>
      <c r="CMD104" s="197"/>
      <c r="CME104" s="197"/>
      <c r="CMF104" s="197"/>
      <c r="CMG104" s="197"/>
      <c r="CMH104" s="197"/>
      <c r="CMI104" s="197"/>
      <c r="CMJ104" s="197"/>
      <c r="CMK104" s="197"/>
      <c r="CML104" s="197"/>
      <c r="CMM104" s="197"/>
      <c r="CMN104" s="197"/>
      <c r="CMO104" s="197"/>
      <c r="CMP104" s="197"/>
      <c r="CMQ104" s="197"/>
      <c r="CMR104" s="197"/>
      <c r="CMS104" s="197"/>
      <c r="CMT104" s="197"/>
      <c r="CMU104" s="197"/>
      <c r="CMV104" s="197"/>
      <c r="CMW104" s="197"/>
      <c r="CMX104" s="197"/>
      <c r="CMY104" s="197"/>
      <c r="CMZ104" s="197"/>
      <c r="CNA104" s="197"/>
      <c r="CNB104" s="197"/>
      <c r="CNC104" s="197"/>
      <c r="CND104" s="197"/>
      <c r="CNE104" s="197"/>
      <c r="CNF104" s="197"/>
      <c r="CNG104" s="197"/>
      <c r="CNH104" s="197"/>
      <c r="CNI104" s="197"/>
      <c r="CNJ104" s="197"/>
      <c r="CNK104" s="197"/>
      <c r="CNL104" s="197"/>
      <c r="CNM104" s="197"/>
      <c r="CNN104" s="197"/>
      <c r="CNO104" s="197"/>
      <c r="CNP104" s="197"/>
      <c r="CNQ104" s="197"/>
      <c r="CNR104" s="197"/>
      <c r="CNS104" s="197"/>
      <c r="CNT104" s="197"/>
      <c r="CNU104" s="197"/>
      <c r="CNV104" s="197"/>
      <c r="CNW104" s="197"/>
      <c r="CNX104" s="197"/>
      <c r="CNY104" s="197"/>
      <c r="CNZ104" s="197"/>
      <c r="COA104" s="197"/>
      <c r="COB104" s="197"/>
      <c r="COC104" s="197"/>
      <c r="COD104" s="197"/>
      <c r="COE104" s="197"/>
      <c r="COF104" s="197"/>
      <c r="COG104" s="197"/>
      <c r="COH104" s="197"/>
      <c r="COI104" s="197"/>
      <c r="COJ104" s="197"/>
      <c r="COK104" s="197"/>
      <c r="COL104" s="197"/>
      <c r="COM104" s="197"/>
      <c r="CON104" s="197"/>
      <c r="COO104" s="197"/>
      <c r="COP104" s="197"/>
      <c r="COQ104" s="197"/>
      <c r="COR104" s="197"/>
      <c r="COS104" s="197"/>
      <c r="COT104" s="197"/>
      <c r="COU104" s="197"/>
      <c r="COV104" s="197"/>
      <c r="COW104" s="197"/>
      <c r="COX104" s="197"/>
      <c r="COY104" s="197"/>
      <c r="COZ104" s="197"/>
      <c r="CPA104" s="197"/>
      <c r="CPB104" s="197"/>
      <c r="CPC104" s="197"/>
      <c r="CPD104" s="197"/>
      <c r="CPE104" s="197"/>
      <c r="CPF104" s="197"/>
      <c r="CPG104" s="197"/>
      <c r="CPH104" s="197"/>
      <c r="CPI104" s="197"/>
      <c r="CPJ104" s="197"/>
      <c r="CPK104" s="197"/>
      <c r="CPL104" s="197"/>
      <c r="CPM104" s="197"/>
      <c r="CPN104" s="197"/>
      <c r="CPO104" s="197"/>
      <c r="CPP104" s="197"/>
      <c r="CPQ104" s="197"/>
      <c r="CPR104" s="197"/>
      <c r="CPS104" s="197"/>
      <c r="CPT104" s="197"/>
      <c r="CPU104" s="197"/>
      <c r="CPV104" s="197"/>
      <c r="CPW104" s="197"/>
      <c r="CPX104" s="197"/>
      <c r="CPY104" s="197"/>
      <c r="CPZ104" s="197"/>
      <c r="CQA104" s="197"/>
      <c r="CQB104" s="197"/>
      <c r="CQC104" s="197"/>
      <c r="CQD104" s="197"/>
      <c r="CQE104" s="197"/>
      <c r="CQF104" s="197"/>
      <c r="CQG104" s="197"/>
      <c r="CQH104" s="197"/>
      <c r="CQI104" s="197"/>
      <c r="CQJ104" s="197"/>
      <c r="CQK104" s="197"/>
      <c r="CQL104" s="197"/>
      <c r="CQM104" s="197"/>
      <c r="CQN104" s="197"/>
      <c r="CQO104" s="197"/>
      <c r="CQP104" s="197"/>
      <c r="CQQ104" s="197"/>
      <c r="CQR104" s="197"/>
      <c r="CQS104" s="197"/>
      <c r="CQT104" s="197"/>
      <c r="CQU104" s="197"/>
      <c r="CQV104" s="197"/>
      <c r="CQW104" s="197"/>
      <c r="CQX104" s="197"/>
      <c r="CQY104" s="197"/>
      <c r="CQZ104" s="197"/>
      <c r="CRA104" s="197"/>
      <c r="CRB104" s="197"/>
      <c r="CRC104" s="197"/>
      <c r="CRD104" s="197"/>
      <c r="CRE104" s="197"/>
      <c r="CRF104" s="197"/>
      <c r="CRG104" s="197"/>
      <c r="CRH104" s="197"/>
      <c r="CRI104" s="197"/>
      <c r="CRJ104" s="197"/>
      <c r="CRK104" s="197"/>
      <c r="CRL104" s="197"/>
      <c r="CRM104" s="197"/>
      <c r="CRN104" s="197"/>
      <c r="CRO104" s="197"/>
      <c r="CRP104" s="197"/>
      <c r="CRQ104" s="197"/>
      <c r="CRR104" s="197"/>
      <c r="CRS104" s="197"/>
      <c r="CRT104" s="197"/>
      <c r="CRU104" s="197"/>
      <c r="CRV104" s="197"/>
      <c r="CRW104" s="197"/>
      <c r="CRX104" s="197"/>
      <c r="CRY104" s="197"/>
      <c r="CRZ104" s="197"/>
      <c r="CSA104" s="197"/>
      <c r="CSB104" s="197"/>
      <c r="CSC104" s="197"/>
      <c r="CSD104" s="197"/>
      <c r="CSE104" s="197"/>
      <c r="CSF104" s="197"/>
      <c r="CSG104" s="197"/>
      <c r="CSH104" s="197"/>
      <c r="CSI104" s="197"/>
      <c r="CSJ104" s="197"/>
      <c r="CSK104" s="197"/>
      <c r="CSL104" s="197"/>
      <c r="CSM104" s="197"/>
      <c r="CSN104" s="197"/>
      <c r="CSO104" s="197"/>
      <c r="CSP104" s="197"/>
      <c r="CSQ104" s="197"/>
      <c r="CSR104" s="197"/>
      <c r="CSS104" s="197"/>
      <c r="CST104" s="197"/>
      <c r="CSU104" s="197"/>
      <c r="CSV104" s="197"/>
      <c r="CSW104" s="197"/>
      <c r="CSX104" s="197"/>
      <c r="CSY104" s="197"/>
      <c r="CSZ104" s="197"/>
      <c r="CTA104" s="197"/>
      <c r="CTB104" s="197"/>
      <c r="CTC104" s="197"/>
      <c r="CTD104" s="197"/>
      <c r="CTE104" s="197"/>
      <c r="CTF104" s="197"/>
      <c r="CTG104" s="197"/>
      <c r="CTH104" s="197"/>
      <c r="CTI104" s="197"/>
      <c r="CTJ104" s="197"/>
      <c r="CTK104" s="197"/>
      <c r="CTL104" s="197"/>
      <c r="CTM104" s="197"/>
      <c r="CTN104" s="197"/>
      <c r="CTO104" s="197"/>
      <c r="CTP104" s="197"/>
      <c r="CTQ104" s="197"/>
      <c r="CTR104" s="197"/>
      <c r="CTS104" s="197"/>
      <c r="CTT104" s="197"/>
      <c r="CTU104" s="197"/>
      <c r="CTV104" s="197"/>
      <c r="CTW104" s="197"/>
      <c r="CTX104" s="197"/>
      <c r="CTY104" s="197"/>
      <c r="CTZ104" s="197"/>
      <c r="CUA104" s="197"/>
      <c r="CUB104" s="197"/>
      <c r="CUC104" s="197"/>
      <c r="CUD104" s="197"/>
      <c r="CUE104" s="197"/>
      <c r="CUF104" s="197"/>
      <c r="CUG104" s="197"/>
      <c r="CUH104" s="197"/>
      <c r="CUI104" s="197"/>
      <c r="CUJ104" s="197"/>
      <c r="CUK104" s="197"/>
      <c r="CUL104" s="197"/>
      <c r="CUM104" s="197"/>
      <c r="CUN104" s="197"/>
      <c r="CUO104" s="197"/>
      <c r="CUP104" s="197"/>
      <c r="CUQ104" s="197"/>
      <c r="CUR104" s="197"/>
      <c r="CUS104" s="197"/>
      <c r="CUT104" s="197"/>
      <c r="CUU104" s="197"/>
      <c r="CUV104" s="197"/>
      <c r="CUW104" s="197"/>
      <c r="CUX104" s="197"/>
      <c r="CUY104" s="197"/>
      <c r="CUZ104" s="197"/>
      <c r="CVA104" s="197"/>
      <c r="CVB104" s="197"/>
      <c r="CVC104" s="197"/>
      <c r="CVD104" s="197"/>
      <c r="CVE104" s="197"/>
      <c r="CVF104" s="197"/>
      <c r="CVG104" s="197"/>
      <c r="CVH104" s="197"/>
      <c r="CVI104" s="197"/>
      <c r="CVJ104" s="197"/>
      <c r="CVK104" s="197"/>
      <c r="CVL104" s="197"/>
      <c r="CVM104" s="197"/>
      <c r="CVN104" s="197"/>
      <c r="CVO104" s="197"/>
      <c r="CVP104" s="197"/>
      <c r="CVQ104" s="197"/>
      <c r="CVR104" s="197"/>
      <c r="CVS104" s="197"/>
      <c r="CVT104" s="197"/>
      <c r="CVU104" s="197"/>
      <c r="CVV104" s="197"/>
      <c r="CVW104" s="197"/>
      <c r="CVX104" s="197"/>
      <c r="CVY104" s="197"/>
      <c r="CVZ104" s="197"/>
      <c r="CWA104" s="197"/>
      <c r="CWB104" s="197"/>
      <c r="CWC104" s="197"/>
      <c r="CWD104" s="197"/>
      <c r="CWE104" s="197"/>
      <c r="CWF104" s="197"/>
      <c r="CWG104" s="197"/>
      <c r="CWH104" s="197"/>
      <c r="CWI104" s="197"/>
      <c r="CWJ104" s="197"/>
      <c r="CWK104" s="197"/>
      <c r="CWL104" s="197"/>
      <c r="CWM104" s="197"/>
      <c r="CWN104" s="197"/>
      <c r="CWO104" s="197"/>
      <c r="CWP104" s="197"/>
      <c r="CWQ104" s="197"/>
      <c r="CWR104" s="197"/>
      <c r="CWS104" s="197"/>
      <c r="CWT104" s="197"/>
      <c r="CWU104" s="197"/>
      <c r="CWV104" s="197"/>
      <c r="CWW104" s="197"/>
      <c r="CWX104" s="197"/>
      <c r="CWY104" s="197"/>
      <c r="CWZ104" s="197"/>
      <c r="CXA104" s="197"/>
      <c r="CXB104" s="197"/>
      <c r="CXC104" s="197"/>
      <c r="CXD104" s="197"/>
      <c r="CXE104" s="197"/>
      <c r="CXF104" s="197"/>
      <c r="CXG104" s="197"/>
      <c r="CXH104" s="197"/>
      <c r="CXI104" s="197"/>
      <c r="CXJ104" s="197"/>
      <c r="CXK104" s="197"/>
      <c r="CXL104" s="197"/>
      <c r="CXM104" s="197"/>
      <c r="CXN104" s="197"/>
      <c r="CXO104" s="197"/>
      <c r="CXP104" s="197"/>
      <c r="CXQ104" s="197"/>
      <c r="CXR104" s="197"/>
      <c r="CXS104" s="197"/>
      <c r="CXT104" s="197"/>
      <c r="CXU104" s="197"/>
      <c r="CXV104" s="197"/>
      <c r="CXW104" s="197"/>
      <c r="CXX104" s="197"/>
      <c r="CXY104" s="197"/>
      <c r="CXZ104" s="197"/>
      <c r="CYA104" s="197"/>
      <c r="CYB104" s="197"/>
      <c r="CYC104" s="197"/>
      <c r="CYD104" s="197"/>
      <c r="CYE104" s="197"/>
      <c r="CYF104" s="197"/>
      <c r="CYG104" s="197"/>
      <c r="CYH104" s="197"/>
      <c r="CYI104" s="197"/>
      <c r="CYJ104" s="197"/>
      <c r="CYK104" s="197"/>
      <c r="CYL104" s="197"/>
      <c r="CYM104" s="197"/>
      <c r="CYN104" s="197"/>
      <c r="CYO104" s="197"/>
      <c r="CYP104" s="197"/>
      <c r="CYQ104" s="197"/>
      <c r="CYR104" s="197"/>
      <c r="CYS104" s="197"/>
      <c r="CYT104" s="197"/>
      <c r="CYU104" s="197"/>
      <c r="CYV104" s="197"/>
      <c r="CYW104" s="197"/>
      <c r="CYX104" s="197"/>
      <c r="CYY104" s="197"/>
      <c r="CYZ104" s="197"/>
      <c r="CZA104" s="197"/>
      <c r="CZB104" s="197"/>
      <c r="CZC104" s="197"/>
      <c r="CZD104" s="197"/>
      <c r="CZE104" s="197"/>
      <c r="CZF104" s="197"/>
      <c r="CZG104" s="197"/>
      <c r="CZH104" s="197"/>
      <c r="CZI104" s="197"/>
      <c r="CZJ104" s="197"/>
      <c r="CZK104" s="197"/>
      <c r="CZL104" s="197"/>
      <c r="CZM104" s="197"/>
      <c r="CZN104" s="197"/>
      <c r="CZO104" s="197"/>
      <c r="CZP104" s="197"/>
      <c r="CZQ104" s="197"/>
      <c r="CZR104" s="197"/>
      <c r="CZS104" s="197"/>
      <c r="CZT104" s="197"/>
      <c r="CZU104" s="197"/>
      <c r="CZV104" s="197"/>
      <c r="CZW104" s="197"/>
      <c r="CZX104" s="197"/>
      <c r="CZY104" s="197"/>
      <c r="CZZ104" s="197"/>
      <c r="DAA104" s="197"/>
      <c r="DAB104" s="197"/>
      <c r="DAC104" s="197"/>
      <c r="DAD104" s="197"/>
      <c r="DAE104" s="197"/>
      <c r="DAF104" s="197"/>
      <c r="DAG104" s="197"/>
      <c r="DAH104" s="197"/>
      <c r="DAI104" s="197"/>
      <c r="DAJ104" s="197"/>
      <c r="DAK104" s="197"/>
      <c r="DAL104" s="197"/>
      <c r="DAM104" s="197"/>
      <c r="DAN104" s="197"/>
      <c r="DAO104" s="197"/>
      <c r="DAP104" s="197"/>
      <c r="DAQ104" s="197"/>
      <c r="DAR104" s="197"/>
      <c r="DAS104" s="197"/>
      <c r="DAT104" s="197"/>
      <c r="DAU104" s="197"/>
      <c r="DAV104" s="197"/>
      <c r="DAW104" s="197"/>
      <c r="DAX104" s="197"/>
      <c r="DAY104" s="197"/>
      <c r="DAZ104" s="197"/>
      <c r="DBA104" s="197"/>
      <c r="DBB104" s="197"/>
      <c r="DBC104" s="197"/>
      <c r="DBD104" s="197"/>
      <c r="DBE104" s="197"/>
      <c r="DBF104" s="197"/>
      <c r="DBG104" s="197"/>
      <c r="DBH104" s="197"/>
      <c r="DBI104" s="197"/>
      <c r="DBJ104" s="197"/>
      <c r="DBK104" s="197"/>
      <c r="DBL104" s="197"/>
      <c r="DBM104" s="197"/>
      <c r="DBN104" s="197"/>
      <c r="DBO104" s="197"/>
      <c r="DBP104" s="197"/>
      <c r="DBQ104" s="197"/>
      <c r="DBR104" s="197"/>
      <c r="DBS104" s="197"/>
      <c r="DBT104" s="197"/>
      <c r="DBU104" s="197"/>
      <c r="DBV104" s="197"/>
      <c r="DBW104" s="197"/>
      <c r="DBX104" s="197"/>
      <c r="DBY104" s="197"/>
      <c r="DBZ104" s="197"/>
      <c r="DCA104" s="197"/>
      <c r="DCB104" s="197"/>
      <c r="DCC104" s="197"/>
      <c r="DCD104" s="197"/>
      <c r="DCE104" s="197"/>
      <c r="DCF104" s="197"/>
      <c r="DCG104" s="197"/>
      <c r="DCH104" s="197"/>
      <c r="DCI104" s="197"/>
      <c r="DCJ104" s="197"/>
      <c r="DCK104" s="197"/>
      <c r="DCL104" s="197"/>
      <c r="DCM104" s="197"/>
      <c r="DCN104" s="197"/>
      <c r="DCO104" s="197"/>
      <c r="DCP104" s="197"/>
      <c r="DCQ104" s="197"/>
      <c r="DCR104" s="197"/>
      <c r="DCS104" s="197"/>
      <c r="DCT104" s="197"/>
      <c r="DCU104" s="197"/>
      <c r="DCV104" s="197"/>
      <c r="DCW104" s="197"/>
      <c r="DCX104" s="197"/>
      <c r="DCY104" s="197"/>
      <c r="DCZ104" s="197"/>
      <c r="DDA104" s="197"/>
      <c r="DDB104" s="197"/>
      <c r="DDC104" s="197"/>
      <c r="DDD104" s="197"/>
      <c r="DDE104" s="197"/>
      <c r="DDF104" s="197"/>
      <c r="DDG104" s="197"/>
      <c r="DDH104" s="197"/>
      <c r="DDI104" s="197"/>
      <c r="DDJ104" s="197"/>
      <c r="DDK104" s="197"/>
      <c r="DDL104" s="197"/>
      <c r="DDM104" s="197"/>
      <c r="DDN104" s="197"/>
      <c r="DDO104" s="197"/>
      <c r="DDP104" s="197"/>
      <c r="DDQ104" s="197"/>
      <c r="DDR104" s="197"/>
      <c r="DDS104" s="197"/>
      <c r="DDT104" s="197"/>
      <c r="DDU104" s="197"/>
      <c r="DDV104" s="197"/>
      <c r="DDW104" s="197"/>
      <c r="DDX104" s="197"/>
      <c r="DDY104" s="197"/>
      <c r="DDZ104" s="197"/>
      <c r="DEA104" s="197"/>
      <c r="DEB104" s="197"/>
      <c r="DEC104" s="197"/>
      <c r="DED104" s="197"/>
      <c r="DEE104" s="197"/>
      <c r="DEF104" s="197"/>
      <c r="DEG104" s="197"/>
      <c r="DEH104" s="197"/>
      <c r="DEI104" s="197"/>
      <c r="DEJ104" s="197"/>
      <c r="DEK104" s="197"/>
      <c r="DEL104" s="197"/>
      <c r="DEM104" s="197"/>
      <c r="DEN104" s="197"/>
      <c r="DEO104" s="197"/>
      <c r="DEP104" s="197"/>
      <c r="DEQ104" s="197"/>
      <c r="DER104" s="197"/>
      <c r="DES104" s="197"/>
      <c r="DET104" s="197"/>
      <c r="DEU104" s="197"/>
      <c r="DEV104" s="197"/>
      <c r="DEW104" s="197"/>
      <c r="DEX104" s="197"/>
      <c r="DEY104" s="197"/>
      <c r="DEZ104" s="197"/>
      <c r="DFA104" s="197"/>
      <c r="DFB104" s="197"/>
      <c r="DFC104" s="197"/>
      <c r="DFD104" s="197"/>
      <c r="DFE104" s="197"/>
      <c r="DFF104" s="197"/>
      <c r="DFG104" s="197"/>
      <c r="DFH104" s="197"/>
      <c r="DFI104" s="197"/>
      <c r="DFJ104" s="197"/>
      <c r="DFK104" s="197"/>
      <c r="DFL104" s="197"/>
      <c r="DFM104" s="197"/>
      <c r="DFN104" s="197"/>
      <c r="DFO104" s="197"/>
      <c r="DFP104" s="197"/>
      <c r="DFQ104" s="197"/>
      <c r="DFR104" s="197"/>
      <c r="DFS104" s="197"/>
      <c r="DFT104" s="197"/>
      <c r="DFU104" s="197"/>
      <c r="DFV104" s="197"/>
      <c r="DFW104" s="197"/>
      <c r="DFX104" s="197"/>
      <c r="DFY104" s="197"/>
      <c r="DFZ104" s="197"/>
      <c r="DGA104" s="197"/>
      <c r="DGB104" s="197"/>
      <c r="DGC104" s="197"/>
      <c r="DGD104" s="197"/>
      <c r="DGE104" s="197"/>
      <c r="DGF104" s="197"/>
      <c r="DGG104" s="197"/>
      <c r="DGH104" s="197"/>
      <c r="DGI104" s="197"/>
      <c r="DGJ104" s="197"/>
      <c r="DGK104" s="197"/>
      <c r="DGL104" s="197"/>
      <c r="DGM104" s="197"/>
      <c r="DGN104" s="197"/>
      <c r="DGO104" s="197"/>
      <c r="DGP104" s="197"/>
      <c r="DGQ104" s="197"/>
      <c r="DGR104" s="197"/>
      <c r="DGS104" s="197"/>
      <c r="DGT104" s="197"/>
      <c r="DGU104" s="197"/>
      <c r="DGV104" s="197"/>
      <c r="DGW104" s="197"/>
      <c r="DGX104" s="197"/>
      <c r="DGY104" s="197"/>
      <c r="DGZ104" s="197"/>
      <c r="DHA104" s="197"/>
      <c r="DHB104" s="197"/>
      <c r="DHC104" s="197"/>
      <c r="DHD104" s="197"/>
      <c r="DHE104" s="197"/>
      <c r="DHF104" s="197"/>
      <c r="DHG104" s="197"/>
      <c r="DHH104" s="197"/>
      <c r="DHI104" s="197"/>
      <c r="DHJ104" s="197"/>
      <c r="DHK104" s="197"/>
      <c r="DHL104" s="197"/>
      <c r="DHM104" s="197"/>
      <c r="DHN104" s="197"/>
      <c r="DHO104" s="197"/>
      <c r="DHP104" s="197"/>
      <c r="DHQ104" s="197"/>
      <c r="DHR104" s="197"/>
      <c r="DHS104" s="197"/>
      <c r="DHT104" s="197"/>
      <c r="DHU104" s="197"/>
      <c r="DHV104" s="197"/>
      <c r="DHW104" s="197"/>
      <c r="DHX104" s="197"/>
      <c r="DHY104" s="197"/>
      <c r="DHZ104" s="197"/>
      <c r="DIA104" s="197"/>
      <c r="DIB104" s="197"/>
      <c r="DIC104" s="197"/>
      <c r="DID104" s="197"/>
      <c r="DIE104" s="197"/>
      <c r="DIF104" s="197"/>
      <c r="DIG104" s="197"/>
      <c r="DIH104" s="197"/>
      <c r="DII104" s="197"/>
      <c r="DIJ104" s="197"/>
      <c r="DIK104" s="197"/>
      <c r="DIL104" s="197"/>
      <c r="DIM104" s="197"/>
      <c r="DIN104" s="197"/>
      <c r="DIO104" s="197"/>
      <c r="DIP104" s="197"/>
      <c r="DIQ104" s="197"/>
      <c r="DIR104" s="197"/>
      <c r="DIS104" s="197"/>
      <c r="DIT104" s="197"/>
      <c r="DIU104" s="197"/>
      <c r="DIV104" s="197"/>
      <c r="DIW104" s="197"/>
      <c r="DIX104" s="197"/>
      <c r="DIY104" s="197"/>
      <c r="DIZ104" s="197"/>
      <c r="DJA104" s="197"/>
      <c r="DJB104" s="197"/>
      <c r="DJC104" s="197"/>
      <c r="DJD104" s="197"/>
      <c r="DJE104" s="197"/>
      <c r="DJF104" s="197"/>
      <c r="DJG104" s="197"/>
      <c r="DJH104" s="197"/>
      <c r="DJI104" s="197"/>
      <c r="DJJ104" s="197"/>
      <c r="DJK104" s="197"/>
      <c r="DJL104" s="197"/>
      <c r="DJM104" s="197"/>
      <c r="DJN104" s="197"/>
      <c r="DJO104" s="197"/>
      <c r="DJP104" s="197"/>
      <c r="DJQ104" s="197"/>
      <c r="DJR104" s="197"/>
      <c r="DJS104" s="197"/>
      <c r="DJT104" s="197"/>
      <c r="DJU104" s="197"/>
      <c r="DJV104" s="197"/>
      <c r="DJW104" s="197"/>
      <c r="DJX104" s="197"/>
      <c r="DJY104" s="197"/>
      <c r="DJZ104" s="197"/>
      <c r="DKA104" s="197"/>
      <c r="DKB104" s="197"/>
      <c r="DKC104" s="197"/>
      <c r="DKD104" s="197"/>
      <c r="DKE104" s="197"/>
      <c r="DKF104" s="197"/>
      <c r="DKG104" s="197"/>
      <c r="DKH104" s="197"/>
      <c r="DKI104" s="197"/>
      <c r="DKJ104" s="197"/>
      <c r="DKK104" s="197"/>
      <c r="DKL104" s="197"/>
      <c r="DKM104" s="197"/>
      <c r="DKN104" s="197"/>
      <c r="DKO104" s="197"/>
      <c r="DKP104" s="197"/>
      <c r="DKQ104" s="197"/>
      <c r="DKR104" s="197"/>
      <c r="DKS104" s="197"/>
      <c r="DKT104" s="197"/>
      <c r="DKU104" s="197"/>
      <c r="DKV104" s="197"/>
      <c r="DKW104" s="197"/>
      <c r="DKX104" s="197"/>
      <c r="DKY104" s="197"/>
      <c r="DKZ104" s="197"/>
      <c r="DLA104" s="197"/>
      <c r="DLB104" s="197"/>
      <c r="DLC104" s="197"/>
      <c r="DLD104" s="197"/>
      <c r="DLE104" s="197"/>
      <c r="DLF104" s="197"/>
      <c r="DLG104" s="197"/>
      <c r="DLH104" s="197"/>
      <c r="DLI104" s="197"/>
      <c r="DLJ104" s="197"/>
      <c r="DLK104" s="197"/>
      <c r="DLL104" s="197"/>
      <c r="DLM104" s="197"/>
      <c r="DLN104" s="197"/>
      <c r="DLO104" s="197"/>
      <c r="DLP104" s="197"/>
      <c r="DLQ104" s="197"/>
      <c r="DLR104" s="197"/>
      <c r="DLS104" s="197"/>
      <c r="DLT104" s="197"/>
      <c r="DLU104" s="197"/>
      <c r="DLV104" s="197"/>
      <c r="DLW104" s="197"/>
      <c r="DLX104" s="197"/>
      <c r="DLY104" s="197"/>
      <c r="DLZ104" s="197"/>
      <c r="DMA104" s="197"/>
      <c r="DMB104" s="197"/>
      <c r="DMC104" s="197"/>
      <c r="DMD104" s="197"/>
      <c r="DME104" s="197"/>
      <c r="DMF104" s="197"/>
      <c r="DMG104" s="197"/>
      <c r="DMH104" s="197"/>
      <c r="DMI104" s="197"/>
      <c r="DMJ104" s="197"/>
      <c r="DMK104" s="197"/>
      <c r="DML104" s="197"/>
      <c r="DMM104" s="197"/>
      <c r="DMN104" s="197"/>
      <c r="DMO104" s="197"/>
      <c r="DMP104" s="197"/>
      <c r="DMQ104" s="197"/>
      <c r="DMR104" s="197"/>
      <c r="DMS104" s="197"/>
      <c r="DMT104" s="197"/>
      <c r="DMU104" s="197"/>
      <c r="DMV104" s="197"/>
      <c r="DMW104" s="197"/>
      <c r="DMX104" s="197"/>
      <c r="DMY104" s="197"/>
      <c r="DMZ104" s="197"/>
      <c r="DNA104" s="197"/>
      <c r="DNB104" s="197"/>
      <c r="DNC104" s="197"/>
      <c r="DND104" s="197"/>
      <c r="DNE104" s="197"/>
      <c r="DNF104" s="197"/>
      <c r="DNG104" s="197"/>
      <c r="DNH104" s="197"/>
      <c r="DNI104" s="197"/>
      <c r="DNJ104" s="197"/>
      <c r="DNK104" s="197"/>
      <c r="DNL104" s="197"/>
      <c r="DNM104" s="197"/>
      <c r="DNN104" s="197"/>
      <c r="DNO104" s="197"/>
      <c r="DNP104" s="197"/>
      <c r="DNQ104" s="197"/>
      <c r="DNR104" s="197"/>
      <c r="DNS104" s="197"/>
      <c r="DNT104" s="197"/>
      <c r="DNU104" s="197"/>
      <c r="DNV104" s="197"/>
      <c r="DNW104" s="197"/>
      <c r="DNX104" s="197"/>
      <c r="DNY104" s="197"/>
      <c r="DNZ104" s="197"/>
      <c r="DOA104" s="197"/>
      <c r="DOB104" s="197"/>
      <c r="DOC104" s="197"/>
      <c r="DOD104" s="197"/>
      <c r="DOE104" s="197"/>
      <c r="DOF104" s="197"/>
      <c r="DOG104" s="197"/>
      <c r="DOH104" s="197"/>
      <c r="DOI104" s="197"/>
      <c r="DOJ104" s="197"/>
      <c r="DOK104" s="197"/>
      <c r="DOL104" s="197"/>
      <c r="DOM104" s="197"/>
      <c r="DON104" s="197"/>
      <c r="DOO104" s="197"/>
      <c r="DOP104" s="197"/>
      <c r="DOQ104" s="197"/>
      <c r="DOR104" s="197"/>
      <c r="DOS104" s="197"/>
      <c r="DOT104" s="197"/>
      <c r="DOU104" s="197"/>
      <c r="DOV104" s="197"/>
      <c r="DOW104" s="197"/>
      <c r="DOX104" s="197"/>
      <c r="DOY104" s="197"/>
      <c r="DOZ104" s="197"/>
      <c r="DPA104" s="197"/>
      <c r="DPB104" s="197"/>
      <c r="DPC104" s="197"/>
      <c r="DPD104" s="197"/>
      <c r="DPE104" s="197"/>
      <c r="DPF104" s="197"/>
      <c r="DPG104" s="197"/>
      <c r="DPH104" s="197"/>
      <c r="DPI104" s="197"/>
      <c r="DPJ104" s="197"/>
      <c r="DPK104" s="197"/>
      <c r="DPL104" s="197"/>
      <c r="DPM104" s="197"/>
      <c r="DPN104" s="197"/>
      <c r="DPO104" s="197"/>
      <c r="DPP104" s="197"/>
      <c r="DPQ104" s="197"/>
      <c r="DPR104" s="197"/>
      <c r="DPS104" s="197"/>
      <c r="DPT104" s="197"/>
      <c r="DPU104" s="197"/>
      <c r="DPV104" s="197"/>
      <c r="DPW104" s="197"/>
      <c r="DPX104" s="197"/>
      <c r="DPY104" s="197"/>
      <c r="DPZ104" s="197"/>
      <c r="DQA104" s="197"/>
      <c r="DQB104" s="197"/>
      <c r="DQC104" s="197"/>
      <c r="DQD104" s="197"/>
      <c r="DQE104" s="197"/>
      <c r="DQF104" s="197"/>
      <c r="DQG104" s="197"/>
      <c r="DQH104" s="197"/>
      <c r="DQI104" s="197"/>
      <c r="DQJ104" s="197"/>
      <c r="DQK104" s="197"/>
      <c r="DQL104" s="197"/>
      <c r="DQM104" s="197"/>
      <c r="DQN104" s="197"/>
      <c r="DQO104" s="197"/>
      <c r="DQP104" s="197"/>
      <c r="DQQ104" s="197"/>
      <c r="DQR104" s="197"/>
      <c r="DQS104" s="197"/>
      <c r="DQT104" s="197"/>
      <c r="DQU104" s="197"/>
      <c r="DQV104" s="197"/>
      <c r="DQW104" s="197"/>
      <c r="DQX104" s="197"/>
      <c r="DQY104" s="197"/>
      <c r="DQZ104" s="197"/>
      <c r="DRA104" s="197"/>
      <c r="DRB104" s="197"/>
      <c r="DRC104" s="197"/>
      <c r="DRD104" s="197"/>
      <c r="DRE104" s="197"/>
      <c r="DRF104" s="197"/>
      <c r="DRG104" s="197"/>
      <c r="DRH104" s="197"/>
      <c r="DRI104" s="197"/>
      <c r="DRJ104" s="197"/>
      <c r="DRK104" s="197"/>
      <c r="DRL104" s="197"/>
      <c r="DRM104" s="197"/>
      <c r="DRN104" s="197"/>
      <c r="DRO104" s="197"/>
      <c r="DRP104" s="197"/>
      <c r="DRQ104" s="197"/>
      <c r="DRR104" s="197"/>
      <c r="DRS104" s="197"/>
      <c r="DRT104" s="197"/>
      <c r="DRU104" s="197"/>
      <c r="DRV104" s="197"/>
      <c r="DRW104" s="197"/>
      <c r="DRX104" s="197"/>
      <c r="DRY104" s="197"/>
      <c r="DRZ104" s="197"/>
      <c r="DSA104" s="197"/>
      <c r="DSB104" s="197"/>
      <c r="DSC104" s="197"/>
      <c r="DSD104" s="197"/>
      <c r="DSE104" s="197"/>
      <c r="DSF104" s="197"/>
      <c r="DSG104" s="197"/>
      <c r="DSH104" s="197"/>
      <c r="DSI104" s="197"/>
      <c r="DSJ104" s="197"/>
      <c r="DSK104" s="197"/>
      <c r="DSL104" s="197"/>
      <c r="DSM104" s="197"/>
      <c r="DSN104" s="197"/>
      <c r="DSO104" s="197"/>
      <c r="DSP104" s="197"/>
      <c r="DSQ104" s="197"/>
      <c r="DSR104" s="197"/>
      <c r="DSS104" s="197"/>
      <c r="DST104" s="197"/>
      <c r="DSU104" s="197"/>
      <c r="DSV104" s="197"/>
      <c r="DSW104" s="197"/>
      <c r="DSX104" s="197"/>
      <c r="DSY104" s="197"/>
      <c r="DSZ104" s="197"/>
      <c r="DTA104" s="197"/>
      <c r="DTB104" s="197"/>
      <c r="DTC104" s="197"/>
      <c r="DTD104" s="197"/>
      <c r="DTE104" s="197"/>
      <c r="DTF104" s="197"/>
      <c r="DTG104" s="197"/>
      <c r="DTH104" s="197"/>
      <c r="DTI104" s="197"/>
      <c r="DTJ104" s="197"/>
      <c r="DTK104" s="197"/>
      <c r="DTL104" s="197"/>
      <c r="DTM104" s="197"/>
      <c r="DTN104" s="197"/>
      <c r="DTO104" s="197"/>
      <c r="DTP104" s="197"/>
      <c r="DTQ104" s="197"/>
      <c r="DTR104" s="197"/>
      <c r="DTS104" s="197"/>
      <c r="DTT104" s="197"/>
      <c r="DTU104" s="197"/>
      <c r="DTV104" s="197"/>
      <c r="DTW104" s="197"/>
      <c r="DTX104" s="197"/>
      <c r="DTY104" s="197"/>
      <c r="DTZ104" s="197"/>
      <c r="DUA104" s="197"/>
      <c r="DUB104" s="197"/>
      <c r="DUC104" s="197"/>
      <c r="DUD104" s="197"/>
      <c r="DUE104" s="197"/>
      <c r="DUF104" s="197"/>
      <c r="DUG104" s="197"/>
      <c r="DUH104" s="197"/>
      <c r="DUI104" s="197"/>
      <c r="DUJ104" s="197"/>
      <c r="DUK104" s="197"/>
      <c r="DUL104" s="197"/>
      <c r="DUM104" s="197"/>
      <c r="DUN104" s="197"/>
      <c r="DUO104" s="197"/>
      <c r="DUP104" s="197"/>
      <c r="DUQ104" s="197"/>
      <c r="DUR104" s="197"/>
      <c r="DUS104" s="197"/>
      <c r="DUT104" s="197"/>
      <c r="DUU104" s="197"/>
      <c r="DUV104" s="197"/>
      <c r="DUW104" s="197"/>
      <c r="DUX104" s="197"/>
      <c r="DUY104" s="197"/>
      <c r="DUZ104" s="197"/>
      <c r="DVA104" s="197"/>
      <c r="DVB104" s="197"/>
      <c r="DVC104" s="197"/>
      <c r="DVD104" s="197"/>
      <c r="DVE104" s="197"/>
      <c r="DVF104" s="197"/>
      <c r="DVG104" s="197"/>
      <c r="DVH104" s="197"/>
      <c r="DVI104" s="197"/>
      <c r="DVJ104" s="197"/>
      <c r="DVK104" s="197"/>
      <c r="DVL104" s="197"/>
      <c r="DVM104" s="197"/>
      <c r="DVN104" s="197"/>
      <c r="DVO104" s="197"/>
      <c r="DVP104" s="197"/>
      <c r="DVQ104" s="197"/>
      <c r="DVR104" s="197"/>
      <c r="DVS104" s="197"/>
      <c r="DVT104" s="197"/>
      <c r="DVU104" s="197"/>
      <c r="DVV104" s="197"/>
      <c r="DVW104" s="197"/>
      <c r="DVX104" s="197"/>
      <c r="DVY104" s="197"/>
      <c r="DVZ104" s="197"/>
      <c r="DWA104" s="197"/>
      <c r="DWB104" s="197"/>
      <c r="DWC104" s="197"/>
      <c r="DWD104" s="197"/>
      <c r="DWE104" s="197"/>
      <c r="DWF104" s="197"/>
      <c r="DWG104" s="197"/>
      <c r="DWH104" s="197"/>
      <c r="DWI104" s="197"/>
      <c r="DWJ104" s="197"/>
      <c r="DWK104" s="197"/>
      <c r="DWL104" s="197"/>
      <c r="DWM104" s="197"/>
      <c r="DWN104" s="197"/>
      <c r="DWO104" s="197"/>
      <c r="DWP104" s="197"/>
      <c r="DWQ104" s="197"/>
      <c r="DWR104" s="197"/>
      <c r="DWS104" s="197"/>
      <c r="DWT104" s="197"/>
      <c r="DWU104" s="197"/>
      <c r="DWV104" s="197"/>
      <c r="DWW104" s="197"/>
      <c r="DWX104" s="197"/>
      <c r="DWY104" s="197"/>
      <c r="DWZ104" s="197"/>
      <c r="DXA104" s="197"/>
      <c r="DXB104" s="197"/>
      <c r="DXC104" s="197"/>
      <c r="DXD104" s="197"/>
      <c r="DXE104" s="197"/>
      <c r="DXF104" s="197"/>
      <c r="DXG104" s="197"/>
      <c r="DXH104" s="197"/>
      <c r="DXI104" s="197"/>
      <c r="DXJ104" s="197"/>
      <c r="DXK104" s="197"/>
      <c r="DXL104" s="197"/>
      <c r="DXM104" s="197"/>
      <c r="DXN104" s="197"/>
      <c r="DXO104" s="197"/>
      <c r="DXP104" s="197"/>
      <c r="DXQ104" s="197"/>
      <c r="DXR104" s="197"/>
      <c r="DXS104" s="197"/>
      <c r="DXT104" s="197"/>
      <c r="DXU104" s="197"/>
      <c r="DXV104" s="197"/>
      <c r="DXW104" s="197"/>
      <c r="DXX104" s="197"/>
      <c r="DXY104" s="197"/>
      <c r="DXZ104" s="197"/>
      <c r="DYA104" s="197"/>
      <c r="DYB104" s="197"/>
      <c r="DYC104" s="197"/>
      <c r="DYD104" s="197"/>
      <c r="DYE104" s="197"/>
      <c r="DYF104" s="197"/>
      <c r="DYG104" s="197"/>
      <c r="DYH104" s="197"/>
      <c r="DYI104" s="197"/>
      <c r="DYJ104" s="197"/>
      <c r="DYK104" s="197"/>
      <c r="DYL104" s="197"/>
      <c r="DYM104" s="197"/>
      <c r="DYN104" s="197"/>
      <c r="DYO104" s="197"/>
      <c r="DYP104" s="197"/>
      <c r="DYQ104" s="197"/>
      <c r="DYR104" s="197"/>
      <c r="DYS104" s="197"/>
      <c r="DYT104" s="197"/>
      <c r="DYU104" s="197"/>
      <c r="DYV104" s="197"/>
      <c r="DYW104" s="197"/>
      <c r="DYX104" s="197"/>
      <c r="DYY104" s="197"/>
      <c r="DYZ104" s="197"/>
      <c r="DZA104" s="197"/>
      <c r="DZB104" s="197"/>
      <c r="DZC104" s="197"/>
      <c r="DZD104" s="197"/>
      <c r="DZE104" s="197"/>
      <c r="DZF104" s="197"/>
      <c r="DZG104" s="197"/>
      <c r="DZH104" s="197"/>
      <c r="DZI104" s="197"/>
      <c r="DZJ104" s="197"/>
      <c r="DZK104" s="197"/>
      <c r="DZL104" s="197"/>
      <c r="DZM104" s="197"/>
      <c r="DZN104" s="197"/>
      <c r="DZO104" s="197"/>
      <c r="DZP104" s="197"/>
      <c r="DZQ104" s="197"/>
      <c r="DZR104" s="197"/>
      <c r="DZS104" s="197"/>
      <c r="DZT104" s="197"/>
      <c r="DZU104" s="197"/>
      <c r="DZV104" s="197"/>
      <c r="DZW104" s="197"/>
      <c r="DZX104" s="197"/>
      <c r="DZY104" s="197"/>
      <c r="DZZ104" s="197"/>
      <c r="EAA104" s="197"/>
      <c r="EAB104" s="197"/>
      <c r="EAC104" s="197"/>
      <c r="EAD104" s="197"/>
      <c r="EAE104" s="197"/>
      <c r="EAF104" s="197"/>
      <c r="EAG104" s="197"/>
      <c r="EAH104" s="197"/>
      <c r="EAI104" s="197"/>
      <c r="EAJ104" s="197"/>
      <c r="EAK104" s="197"/>
      <c r="EAL104" s="197"/>
      <c r="EAM104" s="197"/>
      <c r="EAN104" s="197"/>
      <c r="EAO104" s="197"/>
      <c r="EAP104" s="197"/>
      <c r="EAQ104" s="197"/>
      <c r="EAR104" s="197"/>
      <c r="EAS104" s="197"/>
      <c r="EAT104" s="197"/>
      <c r="EAU104" s="197"/>
      <c r="EAV104" s="197"/>
      <c r="EAW104" s="197"/>
      <c r="EAX104" s="197"/>
      <c r="EAY104" s="197"/>
      <c r="EAZ104" s="197"/>
      <c r="EBA104" s="197"/>
      <c r="EBB104" s="197"/>
      <c r="EBC104" s="197"/>
      <c r="EBD104" s="197"/>
      <c r="EBE104" s="197"/>
      <c r="EBF104" s="197"/>
      <c r="EBG104" s="197"/>
      <c r="EBH104" s="197"/>
      <c r="EBI104" s="197"/>
      <c r="EBJ104" s="197"/>
      <c r="EBK104" s="197"/>
      <c r="EBL104" s="197"/>
      <c r="EBM104" s="197"/>
      <c r="EBN104" s="197"/>
      <c r="EBO104" s="197"/>
      <c r="EBP104" s="197"/>
      <c r="EBQ104" s="197"/>
      <c r="EBR104" s="197"/>
      <c r="EBS104" s="197"/>
      <c r="EBT104" s="197"/>
      <c r="EBU104" s="197"/>
      <c r="EBV104" s="197"/>
      <c r="EBW104" s="197"/>
      <c r="EBX104" s="197"/>
      <c r="EBY104" s="197"/>
      <c r="EBZ104" s="197"/>
      <c r="ECA104" s="197"/>
      <c r="ECB104" s="197"/>
      <c r="ECC104" s="197"/>
      <c r="ECD104" s="197"/>
      <c r="ECE104" s="197"/>
      <c r="ECF104" s="197"/>
      <c r="ECG104" s="197"/>
      <c r="ECH104" s="197"/>
      <c r="ECI104" s="197"/>
      <c r="ECJ104" s="197"/>
      <c r="ECK104" s="197"/>
      <c r="ECL104" s="197"/>
      <c r="ECM104" s="197"/>
      <c r="ECN104" s="197"/>
      <c r="ECO104" s="197"/>
      <c r="ECP104" s="197"/>
      <c r="ECQ104" s="197"/>
      <c r="ECR104" s="197"/>
      <c r="ECS104" s="197"/>
      <c r="ECT104" s="197"/>
      <c r="ECU104" s="197"/>
      <c r="ECV104" s="197"/>
      <c r="ECW104" s="197"/>
      <c r="ECX104" s="197"/>
      <c r="ECY104" s="197"/>
      <c r="ECZ104" s="197"/>
      <c r="EDA104" s="197"/>
      <c r="EDB104" s="197"/>
      <c r="EDC104" s="197"/>
      <c r="EDD104" s="197"/>
      <c r="EDE104" s="197"/>
      <c r="EDF104" s="197"/>
      <c r="EDG104" s="197"/>
      <c r="EDH104" s="197"/>
      <c r="EDI104" s="197"/>
      <c r="EDJ104" s="197"/>
      <c r="EDK104" s="197"/>
      <c r="EDL104" s="197"/>
      <c r="EDM104" s="197"/>
      <c r="EDN104" s="197"/>
      <c r="EDO104" s="197"/>
      <c r="EDP104" s="197"/>
      <c r="EDQ104" s="197"/>
      <c r="EDR104" s="197"/>
      <c r="EDS104" s="197"/>
      <c r="EDT104" s="197"/>
      <c r="EDU104" s="197"/>
      <c r="EDV104" s="197"/>
      <c r="EDW104" s="197"/>
      <c r="EDX104" s="197"/>
      <c r="EDY104" s="197"/>
      <c r="EDZ104" s="197"/>
      <c r="EEA104" s="197"/>
      <c r="EEB104" s="197"/>
      <c r="EEC104" s="197"/>
      <c r="EED104" s="197"/>
      <c r="EEE104" s="197"/>
      <c r="EEF104" s="197"/>
      <c r="EEG104" s="197"/>
      <c r="EEH104" s="197"/>
      <c r="EEI104" s="197"/>
      <c r="EEJ104" s="197"/>
      <c r="EEK104" s="197"/>
      <c r="EEL104" s="197"/>
      <c r="EEM104" s="197"/>
      <c r="EEN104" s="197"/>
      <c r="EEO104" s="197"/>
      <c r="EEP104" s="197"/>
      <c r="EEQ104" s="197"/>
      <c r="EER104" s="197"/>
      <c r="EES104" s="197"/>
      <c r="EET104" s="197"/>
      <c r="EEU104" s="197"/>
      <c r="EEV104" s="197"/>
      <c r="EEW104" s="197"/>
      <c r="EEX104" s="197"/>
      <c r="EEY104" s="197"/>
      <c r="EEZ104" s="197"/>
      <c r="EFA104" s="197"/>
      <c r="EFB104" s="197"/>
      <c r="EFC104" s="197"/>
      <c r="EFD104" s="197"/>
      <c r="EFE104" s="197"/>
      <c r="EFF104" s="197"/>
      <c r="EFG104" s="197"/>
      <c r="EFH104" s="197"/>
      <c r="EFI104" s="197"/>
      <c r="EFJ104" s="197"/>
      <c r="EFK104" s="197"/>
      <c r="EFL104" s="197"/>
      <c r="EFM104" s="197"/>
      <c r="EFN104" s="197"/>
      <c r="EFO104" s="197"/>
      <c r="EFP104" s="197"/>
      <c r="EFQ104" s="197"/>
      <c r="EFR104" s="197"/>
      <c r="EFS104" s="197"/>
      <c r="EFT104" s="197"/>
      <c r="EFU104" s="197"/>
      <c r="EFV104" s="197"/>
      <c r="EFW104" s="197"/>
      <c r="EFX104" s="197"/>
      <c r="EFY104" s="197"/>
      <c r="EFZ104" s="197"/>
      <c r="EGA104" s="197"/>
      <c r="EGB104" s="197"/>
      <c r="EGC104" s="197"/>
      <c r="EGD104" s="197"/>
      <c r="EGE104" s="197"/>
      <c r="EGF104" s="197"/>
      <c r="EGG104" s="197"/>
      <c r="EGH104" s="197"/>
      <c r="EGI104" s="197"/>
      <c r="EGJ104" s="197"/>
      <c r="EGK104" s="197"/>
      <c r="EGL104" s="197"/>
      <c r="EGM104" s="197"/>
      <c r="EGN104" s="197"/>
      <c r="EGO104" s="197"/>
      <c r="EGP104" s="197"/>
      <c r="EGQ104" s="197"/>
      <c r="EGR104" s="197"/>
      <c r="EGS104" s="197"/>
      <c r="EGT104" s="197"/>
      <c r="EGU104" s="197"/>
      <c r="EGV104" s="197"/>
      <c r="EGW104" s="197"/>
      <c r="EGX104" s="197"/>
      <c r="EGY104" s="197"/>
      <c r="EGZ104" s="197"/>
      <c r="EHA104" s="197"/>
      <c r="EHB104" s="197"/>
      <c r="EHC104" s="197"/>
      <c r="EHD104" s="197"/>
      <c r="EHE104" s="197"/>
      <c r="EHF104" s="197"/>
      <c r="EHG104" s="197"/>
      <c r="EHH104" s="197"/>
      <c r="EHI104" s="197"/>
      <c r="EHJ104" s="197"/>
      <c r="EHK104" s="197"/>
      <c r="EHL104" s="197"/>
      <c r="EHM104" s="197"/>
      <c r="EHN104" s="197"/>
      <c r="EHO104" s="197"/>
      <c r="EHP104" s="197"/>
      <c r="EHQ104" s="197"/>
      <c r="EHR104" s="197"/>
      <c r="EHS104" s="197"/>
      <c r="EHT104" s="197"/>
      <c r="EHU104" s="197"/>
      <c r="EHV104" s="197"/>
      <c r="EHW104" s="197"/>
      <c r="EHX104" s="197"/>
      <c r="EHY104" s="197"/>
      <c r="EHZ104" s="197"/>
      <c r="EIA104" s="197"/>
      <c r="EIB104" s="197"/>
      <c r="EIC104" s="197"/>
      <c r="EID104" s="197"/>
      <c r="EIE104" s="197"/>
      <c r="EIF104" s="197"/>
      <c r="EIG104" s="197"/>
      <c r="EIH104" s="197"/>
      <c r="EII104" s="197"/>
      <c r="EIJ104" s="197"/>
      <c r="EIK104" s="197"/>
      <c r="EIL104" s="197"/>
      <c r="EIM104" s="197"/>
      <c r="EIN104" s="197"/>
      <c r="EIO104" s="197"/>
      <c r="EIP104" s="197"/>
      <c r="EIQ104" s="197"/>
      <c r="EIR104" s="197"/>
      <c r="EIS104" s="197"/>
      <c r="EIT104" s="197"/>
      <c r="EIU104" s="197"/>
      <c r="EIV104" s="197"/>
      <c r="EIW104" s="197"/>
      <c r="EIX104" s="197"/>
      <c r="EIY104" s="197"/>
      <c r="EIZ104" s="197"/>
      <c r="EJA104" s="197"/>
      <c r="EJB104" s="197"/>
      <c r="EJC104" s="197"/>
      <c r="EJD104" s="197"/>
      <c r="EJE104" s="197"/>
      <c r="EJF104" s="197"/>
      <c r="EJG104" s="197"/>
      <c r="EJH104" s="197"/>
      <c r="EJI104" s="197"/>
      <c r="EJJ104" s="197"/>
      <c r="EJK104" s="197"/>
      <c r="EJL104" s="197"/>
      <c r="EJM104" s="197"/>
      <c r="EJN104" s="197"/>
      <c r="EJO104" s="197"/>
      <c r="EJP104" s="197"/>
      <c r="EJQ104" s="197"/>
      <c r="EJR104" s="197"/>
      <c r="EJS104" s="197"/>
      <c r="EJT104" s="197"/>
      <c r="EJU104" s="197"/>
      <c r="EJV104" s="197"/>
      <c r="EJW104" s="197"/>
      <c r="EJX104" s="197"/>
      <c r="EJY104" s="197"/>
      <c r="EJZ104" s="197"/>
      <c r="EKA104" s="197"/>
      <c r="EKB104" s="197"/>
      <c r="EKC104" s="197"/>
      <c r="EKD104" s="197"/>
      <c r="EKE104" s="197"/>
      <c r="EKF104" s="197"/>
      <c r="EKG104" s="197"/>
      <c r="EKH104" s="197"/>
      <c r="EKI104" s="197"/>
      <c r="EKJ104" s="197"/>
      <c r="EKK104" s="197"/>
      <c r="EKL104" s="197"/>
      <c r="EKM104" s="197"/>
      <c r="EKN104" s="197"/>
      <c r="EKO104" s="197"/>
      <c r="EKP104" s="197"/>
      <c r="EKQ104" s="197"/>
      <c r="EKR104" s="197"/>
      <c r="EKS104" s="197"/>
      <c r="EKT104" s="197"/>
      <c r="EKU104" s="197"/>
      <c r="EKV104" s="197"/>
      <c r="EKW104" s="197"/>
      <c r="EKX104" s="197"/>
      <c r="EKY104" s="197"/>
      <c r="EKZ104" s="197"/>
      <c r="ELA104" s="197"/>
      <c r="ELB104" s="197"/>
      <c r="ELC104" s="197"/>
      <c r="ELD104" s="197"/>
      <c r="ELE104" s="197"/>
      <c r="ELF104" s="197"/>
      <c r="ELG104" s="197"/>
      <c r="ELH104" s="197"/>
      <c r="ELI104" s="197"/>
      <c r="ELJ104" s="197"/>
      <c r="ELK104" s="197"/>
      <c r="ELL104" s="197"/>
      <c r="ELM104" s="197"/>
      <c r="ELN104" s="197"/>
      <c r="ELO104" s="197"/>
      <c r="ELP104" s="197"/>
      <c r="ELQ104" s="197"/>
      <c r="ELR104" s="197"/>
      <c r="ELS104" s="197"/>
      <c r="ELT104" s="197"/>
      <c r="ELU104" s="197"/>
      <c r="ELV104" s="197"/>
      <c r="ELW104" s="197"/>
      <c r="ELX104" s="197"/>
      <c r="ELY104" s="197"/>
      <c r="ELZ104" s="197"/>
      <c r="EMA104" s="197"/>
      <c r="EMB104" s="197"/>
      <c r="EMC104" s="197"/>
      <c r="EMD104" s="197"/>
      <c r="EME104" s="197"/>
      <c r="EMF104" s="197"/>
      <c r="EMG104" s="197"/>
      <c r="EMH104" s="197"/>
      <c r="EMI104" s="197"/>
      <c r="EMJ104" s="197"/>
      <c r="EMK104" s="197"/>
      <c r="EML104" s="197"/>
      <c r="EMM104" s="197"/>
      <c r="EMN104" s="197"/>
      <c r="EMO104" s="197"/>
      <c r="EMP104" s="197"/>
      <c r="EMQ104" s="197"/>
      <c r="EMR104" s="197"/>
      <c r="EMS104" s="197"/>
      <c r="EMT104" s="197"/>
      <c r="EMU104" s="197"/>
      <c r="EMV104" s="197"/>
      <c r="EMW104" s="197"/>
      <c r="EMX104" s="197"/>
      <c r="EMY104" s="197"/>
      <c r="EMZ104" s="197"/>
      <c r="ENA104" s="197"/>
      <c r="ENB104" s="197"/>
      <c r="ENC104" s="197"/>
      <c r="END104" s="197"/>
      <c r="ENE104" s="197"/>
      <c r="ENF104" s="197"/>
      <c r="ENG104" s="197"/>
      <c r="ENH104" s="197"/>
      <c r="ENI104" s="197"/>
      <c r="ENJ104" s="197"/>
      <c r="ENK104" s="197"/>
      <c r="ENL104" s="197"/>
      <c r="ENM104" s="197"/>
      <c r="ENN104" s="197"/>
      <c r="ENO104" s="197"/>
      <c r="ENP104" s="197"/>
      <c r="ENQ104" s="197"/>
      <c r="ENR104" s="197"/>
      <c r="ENS104" s="197"/>
      <c r="ENT104" s="197"/>
      <c r="ENU104" s="197"/>
      <c r="ENV104" s="197"/>
      <c r="ENW104" s="197"/>
      <c r="ENX104" s="197"/>
      <c r="ENY104" s="197"/>
      <c r="ENZ104" s="197"/>
      <c r="EOA104" s="197"/>
      <c r="EOB104" s="197"/>
      <c r="EOC104" s="197"/>
      <c r="EOD104" s="197"/>
      <c r="EOE104" s="197"/>
      <c r="EOF104" s="197"/>
      <c r="EOG104" s="197"/>
      <c r="EOH104" s="197"/>
      <c r="EOI104" s="197"/>
      <c r="EOJ104" s="197"/>
      <c r="EOK104" s="197"/>
      <c r="EOL104" s="197"/>
      <c r="EOM104" s="197"/>
      <c r="EON104" s="197"/>
      <c r="EOO104" s="197"/>
      <c r="EOP104" s="197"/>
      <c r="EOQ104" s="197"/>
      <c r="EOR104" s="197"/>
      <c r="EOS104" s="197"/>
      <c r="EOT104" s="197"/>
      <c r="EOU104" s="197"/>
      <c r="EOV104" s="197"/>
      <c r="EOW104" s="197"/>
      <c r="EOX104" s="197"/>
      <c r="EOY104" s="197"/>
      <c r="EOZ104" s="197"/>
      <c r="EPA104" s="197"/>
      <c r="EPB104" s="197"/>
      <c r="EPC104" s="197"/>
      <c r="EPD104" s="197"/>
      <c r="EPE104" s="197"/>
      <c r="EPF104" s="197"/>
      <c r="EPG104" s="197"/>
      <c r="EPH104" s="197"/>
      <c r="EPI104" s="197"/>
      <c r="EPJ104" s="197"/>
      <c r="EPK104" s="197"/>
      <c r="EPL104" s="197"/>
      <c r="EPM104" s="197"/>
      <c r="EPN104" s="197"/>
      <c r="EPO104" s="197"/>
      <c r="EPP104" s="197"/>
      <c r="EPQ104" s="197"/>
      <c r="EPR104" s="197"/>
      <c r="EPS104" s="197"/>
      <c r="EPT104" s="197"/>
      <c r="EPU104" s="197"/>
      <c r="EPV104" s="197"/>
      <c r="EPW104" s="197"/>
      <c r="EPX104" s="197"/>
      <c r="EPY104" s="197"/>
      <c r="EPZ104" s="197"/>
      <c r="EQA104" s="197"/>
      <c r="EQB104" s="197"/>
      <c r="EQC104" s="197"/>
      <c r="EQD104" s="197"/>
      <c r="EQE104" s="197"/>
      <c r="EQF104" s="197"/>
      <c r="EQG104" s="197"/>
      <c r="EQH104" s="197"/>
      <c r="EQI104" s="197"/>
      <c r="EQJ104" s="197"/>
      <c r="EQK104" s="197"/>
      <c r="EQL104" s="197"/>
      <c r="EQM104" s="197"/>
      <c r="EQN104" s="197"/>
      <c r="EQO104" s="197"/>
      <c r="EQP104" s="197"/>
      <c r="EQQ104" s="197"/>
      <c r="EQR104" s="197"/>
      <c r="EQS104" s="197"/>
      <c r="EQT104" s="197"/>
      <c r="EQU104" s="197"/>
      <c r="EQV104" s="197"/>
      <c r="EQW104" s="197"/>
      <c r="EQX104" s="197"/>
      <c r="EQY104" s="197"/>
      <c r="EQZ104" s="197"/>
      <c r="ERA104" s="197"/>
      <c r="ERB104" s="197"/>
      <c r="ERC104" s="197"/>
      <c r="ERD104" s="197"/>
      <c r="ERE104" s="197"/>
      <c r="ERF104" s="197"/>
      <c r="ERG104" s="197"/>
      <c r="ERH104" s="197"/>
      <c r="ERI104" s="197"/>
      <c r="ERJ104" s="197"/>
      <c r="ERK104" s="197"/>
      <c r="ERL104" s="197"/>
      <c r="ERM104" s="197"/>
      <c r="ERN104" s="197"/>
      <c r="ERO104" s="197"/>
      <c r="ERP104" s="197"/>
      <c r="ERQ104" s="197"/>
      <c r="ERR104" s="197"/>
      <c r="ERS104" s="197"/>
      <c r="ERT104" s="197"/>
      <c r="ERU104" s="197"/>
      <c r="ERV104" s="197"/>
      <c r="ERW104" s="197"/>
      <c r="ERX104" s="197"/>
      <c r="ERY104" s="197"/>
      <c r="ERZ104" s="197"/>
      <c r="ESA104" s="197"/>
      <c r="ESB104" s="197"/>
      <c r="ESC104" s="197"/>
      <c r="ESD104" s="197"/>
      <c r="ESE104" s="197"/>
      <c r="ESF104" s="197"/>
      <c r="ESG104" s="197"/>
      <c r="ESH104" s="197"/>
      <c r="ESI104" s="197"/>
      <c r="ESJ104" s="197"/>
      <c r="ESK104" s="197"/>
      <c r="ESL104" s="197"/>
      <c r="ESM104" s="197"/>
      <c r="ESN104" s="197"/>
      <c r="ESO104" s="197"/>
      <c r="ESP104" s="197"/>
      <c r="ESQ104" s="197"/>
      <c r="ESR104" s="197"/>
      <c r="ESS104" s="197"/>
      <c r="EST104" s="197"/>
      <c r="ESU104" s="197"/>
      <c r="ESV104" s="197"/>
      <c r="ESW104" s="197"/>
      <c r="ESX104" s="197"/>
      <c r="ESY104" s="197"/>
      <c r="ESZ104" s="197"/>
      <c r="ETA104" s="197"/>
      <c r="ETB104" s="197"/>
      <c r="ETC104" s="197"/>
      <c r="ETD104" s="197"/>
      <c r="ETE104" s="197"/>
      <c r="ETF104" s="197"/>
      <c r="ETG104" s="197"/>
      <c r="ETH104" s="197"/>
      <c r="ETI104" s="197"/>
      <c r="ETJ104" s="197"/>
      <c r="ETK104" s="197"/>
      <c r="ETL104" s="197"/>
      <c r="ETM104" s="197"/>
      <c r="ETN104" s="197"/>
      <c r="ETO104" s="197"/>
      <c r="ETP104" s="197"/>
      <c r="ETQ104" s="197"/>
      <c r="ETR104" s="197"/>
      <c r="ETS104" s="197"/>
      <c r="ETT104" s="197"/>
      <c r="ETU104" s="197"/>
      <c r="ETV104" s="197"/>
      <c r="ETW104" s="197"/>
      <c r="ETX104" s="197"/>
      <c r="ETY104" s="197"/>
      <c r="ETZ104" s="197"/>
      <c r="EUA104" s="197"/>
      <c r="EUB104" s="197"/>
      <c r="EUC104" s="197"/>
      <c r="EUD104" s="197"/>
      <c r="EUE104" s="197"/>
      <c r="EUF104" s="197"/>
      <c r="EUG104" s="197"/>
      <c r="EUH104" s="197"/>
      <c r="EUI104" s="197"/>
      <c r="EUJ104" s="197"/>
      <c r="EUK104" s="197"/>
      <c r="EUL104" s="197"/>
      <c r="EUM104" s="197"/>
      <c r="EUN104" s="197"/>
      <c r="EUO104" s="197"/>
      <c r="EUP104" s="197"/>
      <c r="EUQ104" s="197"/>
      <c r="EUR104" s="197"/>
      <c r="EUS104" s="197"/>
      <c r="EUT104" s="197"/>
      <c r="EUU104" s="197"/>
      <c r="EUV104" s="197"/>
      <c r="EUW104" s="197"/>
      <c r="EUX104" s="197"/>
      <c r="EUY104" s="197"/>
      <c r="EUZ104" s="197"/>
      <c r="EVA104" s="197"/>
      <c r="EVB104" s="197"/>
      <c r="EVC104" s="197"/>
      <c r="EVD104" s="197"/>
      <c r="EVE104" s="197"/>
      <c r="EVF104" s="197"/>
      <c r="EVG104" s="197"/>
      <c r="EVH104" s="197"/>
      <c r="EVI104" s="197"/>
      <c r="EVJ104" s="197"/>
      <c r="EVK104" s="197"/>
      <c r="EVL104" s="197"/>
      <c r="EVM104" s="197"/>
      <c r="EVN104" s="197"/>
      <c r="EVO104" s="197"/>
      <c r="EVP104" s="197"/>
      <c r="EVQ104" s="197"/>
      <c r="EVR104" s="197"/>
      <c r="EVS104" s="197"/>
      <c r="EVT104" s="197"/>
      <c r="EVU104" s="197"/>
      <c r="EVV104" s="197"/>
      <c r="EVW104" s="197"/>
      <c r="EVX104" s="197"/>
      <c r="EVY104" s="197"/>
      <c r="EVZ104" s="197"/>
      <c r="EWA104" s="197"/>
      <c r="EWB104" s="197"/>
      <c r="EWC104" s="197"/>
      <c r="EWD104" s="197"/>
      <c r="EWE104" s="197"/>
      <c r="EWF104" s="197"/>
      <c r="EWG104" s="197"/>
      <c r="EWH104" s="197"/>
      <c r="EWI104" s="197"/>
      <c r="EWJ104" s="197"/>
      <c r="EWK104" s="197"/>
      <c r="EWL104" s="197"/>
      <c r="EWM104" s="197"/>
      <c r="EWN104" s="197"/>
      <c r="EWO104" s="197"/>
      <c r="EWP104" s="197"/>
      <c r="EWQ104" s="197"/>
      <c r="EWR104" s="197"/>
      <c r="EWS104" s="197"/>
      <c r="EWT104" s="197"/>
      <c r="EWU104" s="197"/>
      <c r="EWV104" s="197"/>
      <c r="EWW104" s="197"/>
      <c r="EWX104" s="197"/>
      <c r="EWY104" s="197"/>
      <c r="EWZ104" s="197"/>
      <c r="EXA104" s="197"/>
      <c r="EXB104" s="197"/>
      <c r="EXC104" s="197"/>
      <c r="EXD104" s="197"/>
      <c r="EXE104" s="197"/>
      <c r="EXF104" s="197"/>
      <c r="EXG104" s="197"/>
      <c r="EXH104" s="197"/>
      <c r="EXI104" s="197"/>
      <c r="EXJ104" s="197"/>
      <c r="EXK104" s="197"/>
      <c r="EXL104" s="197"/>
      <c r="EXM104" s="197"/>
      <c r="EXN104" s="197"/>
      <c r="EXO104" s="197"/>
      <c r="EXP104" s="197"/>
      <c r="EXQ104" s="197"/>
      <c r="EXR104" s="197"/>
      <c r="EXS104" s="197"/>
      <c r="EXT104" s="197"/>
      <c r="EXU104" s="197"/>
      <c r="EXV104" s="197"/>
      <c r="EXW104" s="197"/>
      <c r="EXX104" s="197"/>
      <c r="EXY104" s="197"/>
      <c r="EXZ104" s="197"/>
      <c r="EYA104" s="197"/>
      <c r="EYB104" s="197"/>
      <c r="EYC104" s="197"/>
      <c r="EYD104" s="197"/>
      <c r="EYE104" s="197"/>
      <c r="EYF104" s="197"/>
      <c r="EYG104" s="197"/>
      <c r="EYH104" s="197"/>
      <c r="EYI104" s="197"/>
      <c r="EYJ104" s="197"/>
      <c r="EYK104" s="197"/>
      <c r="EYL104" s="197"/>
      <c r="EYM104" s="197"/>
      <c r="EYN104" s="197"/>
      <c r="EYO104" s="197"/>
      <c r="EYP104" s="197"/>
      <c r="EYQ104" s="197"/>
      <c r="EYR104" s="197"/>
      <c r="EYS104" s="197"/>
      <c r="EYT104" s="197"/>
      <c r="EYU104" s="197"/>
      <c r="EYV104" s="197"/>
      <c r="EYW104" s="197"/>
      <c r="EYX104" s="197"/>
      <c r="EYY104" s="197"/>
      <c r="EYZ104" s="197"/>
      <c r="EZA104" s="197"/>
      <c r="EZB104" s="197"/>
      <c r="EZC104" s="197"/>
      <c r="EZD104" s="197"/>
      <c r="EZE104" s="197"/>
      <c r="EZF104" s="197"/>
      <c r="EZG104" s="197"/>
      <c r="EZH104" s="197"/>
      <c r="EZI104" s="197"/>
      <c r="EZJ104" s="197"/>
      <c r="EZK104" s="197"/>
      <c r="EZL104" s="197"/>
      <c r="EZM104" s="197"/>
      <c r="EZN104" s="197"/>
      <c r="EZO104" s="197"/>
      <c r="EZP104" s="197"/>
      <c r="EZQ104" s="197"/>
      <c r="EZR104" s="197"/>
      <c r="EZS104" s="197"/>
      <c r="EZT104" s="197"/>
      <c r="EZU104" s="197"/>
      <c r="EZV104" s="197"/>
      <c r="EZW104" s="197"/>
      <c r="EZX104" s="197"/>
      <c r="EZY104" s="197"/>
      <c r="EZZ104" s="197"/>
      <c r="FAA104" s="197"/>
      <c r="FAB104" s="197"/>
      <c r="FAC104" s="197"/>
      <c r="FAD104" s="197"/>
      <c r="FAE104" s="197"/>
      <c r="FAF104" s="197"/>
      <c r="FAG104" s="197"/>
      <c r="FAH104" s="197"/>
      <c r="FAI104" s="197"/>
      <c r="FAJ104" s="197"/>
      <c r="FAK104" s="197"/>
      <c r="FAL104" s="197"/>
      <c r="FAM104" s="197"/>
      <c r="FAN104" s="197"/>
      <c r="FAO104" s="197"/>
      <c r="FAP104" s="197"/>
      <c r="FAQ104" s="197"/>
      <c r="FAR104" s="197"/>
      <c r="FAS104" s="197"/>
      <c r="FAT104" s="197"/>
      <c r="FAU104" s="197"/>
      <c r="FAV104" s="197"/>
      <c r="FAW104" s="197"/>
      <c r="FAX104" s="197"/>
      <c r="FAY104" s="197"/>
      <c r="FAZ104" s="197"/>
      <c r="FBA104" s="197"/>
      <c r="FBB104" s="197"/>
      <c r="FBC104" s="197"/>
      <c r="FBD104" s="197"/>
      <c r="FBE104" s="197"/>
      <c r="FBF104" s="197"/>
      <c r="FBG104" s="197"/>
      <c r="FBH104" s="197"/>
      <c r="FBI104" s="197"/>
      <c r="FBJ104" s="197"/>
      <c r="FBK104" s="197"/>
      <c r="FBL104" s="197"/>
      <c r="FBM104" s="197"/>
      <c r="FBN104" s="197"/>
      <c r="FBO104" s="197"/>
      <c r="FBP104" s="197"/>
      <c r="FBQ104" s="197"/>
      <c r="FBR104" s="197"/>
      <c r="FBS104" s="197"/>
      <c r="FBT104" s="197"/>
      <c r="FBU104" s="197"/>
      <c r="FBV104" s="197"/>
      <c r="FBW104" s="197"/>
      <c r="FBX104" s="197"/>
      <c r="FBY104" s="197"/>
      <c r="FBZ104" s="197"/>
      <c r="FCA104" s="197"/>
      <c r="FCB104" s="197"/>
      <c r="FCC104" s="197"/>
      <c r="FCD104" s="197"/>
      <c r="FCE104" s="197"/>
      <c r="FCF104" s="197"/>
      <c r="FCG104" s="197"/>
      <c r="FCH104" s="197"/>
      <c r="FCI104" s="197"/>
      <c r="FCJ104" s="197"/>
      <c r="FCK104" s="197"/>
      <c r="FCL104" s="197"/>
      <c r="FCM104" s="197"/>
      <c r="FCN104" s="197"/>
      <c r="FCO104" s="197"/>
      <c r="FCP104" s="197"/>
      <c r="FCQ104" s="197"/>
      <c r="FCR104" s="197"/>
      <c r="FCS104" s="197"/>
      <c r="FCT104" s="197"/>
      <c r="FCU104" s="197"/>
      <c r="FCV104" s="197"/>
      <c r="FCW104" s="197"/>
      <c r="FCX104" s="197"/>
      <c r="FCY104" s="197"/>
      <c r="FCZ104" s="197"/>
      <c r="FDA104" s="197"/>
      <c r="FDB104" s="197"/>
      <c r="FDC104" s="197"/>
      <c r="FDD104" s="197"/>
      <c r="FDE104" s="197"/>
      <c r="FDF104" s="197"/>
      <c r="FDG104" s="197"/>
      <c r="FDH104" s="197"/>
      <c r="FDI104" s="197"/>
      <c r="FDJ104" s="197"/>
      <c r="FDK104" s="197"/>
      <c r="FDL104" s="197"/>
      <c r="FDM104" s="197"/>
      <c r="FDN104" s="197"/>
      <c r="FDO104" s="197"/>
      <c r="FDP104" s="197"/>
      <c r="FDQ104" s="197"/>
      <c r="FDR104" s="197"/>
      <c r="FDS104" s="197"/>
      <c r="FDT104" s="197"/>
      <c r="FDU104" s="197"/>
      <c r="FDV104" s="197"/>
      <c r="FDW104" s="197"/>
      <c r="FDX104" s="197"/>
      <c r="FDY104" s="197"/>
      <c r="FDZ104" s="197"/>
      <c r="FEA104" s="197"/>
      <c r="FEB104" s="197"/>
      <c r="FEC104" s="197"/>
      <c r="FED104" s="197"/>
      <c r="FEE104" s="197"/>
      <c r="FEF104" s="197"/>
      <c r="FEG104" s="197"/>
      <c r="FEH104" s="197"/>
      <c r="FEI104" s="197"/>
      <c r="FEJ104" s="197"/>
      <c r="FEK104" s="197"/>
      <c r="FEL104" s="197"/>
      <c r="FEM104" s="197"/>
      <c r="FEN104" s="197"/>
      <c r="FEO104" s="197"/>
      <c r="FEP104" s="197"/>
      <c r="FEQ104" s="197"/>
      <c r="FER104" s="197"/>
      <c r="FES104" s="197"/>
      <c r="FET104" s="197"/>
      <c r="FEU104" s="197"/>
      <c r="FEV104" s="197"/>
      <c r="FEW104" s="197"/>
      <c r="FEX104" s="197"/>
      <c r="FEY104" s="197"/>
      <c r="FEZ104" s="197"/>
      <c r="FFA104" s="197"/>
      <c r="FFB104" s="197"/>
      <c r="FFC104" s="197"/>
      <c r="FFD104" s="197"/>
      <c r="FFE104" s="197"/>
      <c r="FFF104" s="197"/>
      <c r="FFG104" s="197"/>
      <c r="FFH104" s="197"/>
      <c r="FFI104" s="197"/>
      <c r="FFJ104" s="197"/>
      <c r="FFK104" s="197"/>
      <c r="FFL104" s="197"/>
      <c r="FFM104" s="197"/>
      <c r="FFN104" s="197"/>
      <c r="FFO104" s="197"/>
      <c r="FFP104" s="197"/>
      <c r="FFQ104" s="197"/>
      <c r="FFR104" s="197"/>
      <c r="FFS104" s="197"/>
      <c r="FFT104" s="197"/>
      <c r="FFU104" s="197"/>
      <c r="FFV104" s="197"/>
      <c r="FFW104" s="197"/>
      <c r="FFX104" s="197"/>
      <c r="FFY104" s="197"/>
      <c r="FFZ104" s="197"/>
      <c r="FGA104" s="197"/>
      <c r="FGB104" s="197"/>
      <c r="FGC104" s="197"/>
      <c r="FGD104" s="197"/>
      <c r="FGE104" s="197"/>
      <c r="FGF104" s="197"/>
      <c r="FGG104" s="197"/>
      <c r="FGH104" s="197"/>
      <c r="FGI104" s="197"/>
      <c r="FGJ104" s="197"/>
      <c r="FGK104" s="197"/>
      <c r="FGL104" s="197"/>
      <c r="FGM104" s="197"/>
      <c r="FGN104" s="197"/>
      <c r="FGO104" s="197"/>
      <c r="FGP104" s="197"/>
      <c r="FGQ104" s="197"/>
      <c r="FGR104" s="197"/>
      <c r="FGS104" s="197"/>
      <c r="FGT104" s="197"/>
      <c r="FGU104" s="197"/>
      <c r="FGV104" s="197"/>
      <c r="FGW104" s="197"/>
      <c r="FGX104" s="197"/>
      <c r="FGY104" s="197"/>
      <c r="FGZ104" s="197"/>
      <c r="FHA104" s="197"/>
      <c r="FHB104" s="197"/>
      <c r="FHC104" s="197"/>
      <c r="FHD104" s="197"/>
      <c r="FHE104" s="197"/>
      <c r="FHF104" s="197"/>
      <c r="FHG104" s="197"/>
      <c r="FHH104" s="197"/>
      <c r="FHI104" s="197"/>
      <c r="FHJ104" s="197"/>
      <c r="FHK104" s="197"/>
      <c r="FHL104" s="197"/>
      <c r="FHM104" s="197"/>
      <c r="FHN104" s="197"/>
      <c r="FHO104" s="197"/>
      <c r="FHP104" s="197"/>
      <c r="FHQ104" s="197"/>
      <c r="FHR104" s="197"/>
      <c r="FHS104" s="197"/>
      <c r="FHT104" s="197"/>
      <c r="FHU104" s="197"/>
      <c r="FHV104" s="197"/>
      <c r="FHW104" s="197"/>
      <c r="FHX104" s="197"/>
      <c r="FHY104" s="197"/>
      <c r="FHZ104" s="197"/>
      <c r="FIA104" s="197"/>
      <c r="FIB104" s="197"/>
      <c r="FIC104" s="197"/>
      <c r="FID104" s="197"/>
      <c r="FIE104" s="197"/>
      <c r="FIF104" s="197"/>
      <c r="FIG104" s="197"/>
      <c r="FIH104" s="197"/>
      <c r="FII104" s="197"/>
      <c r="FIJ104" s="197"/>
      <c r="FIK104" s="197"/>
      <c r="FIL104" s="197"/>
      <c r="FIM104" s="197"/>
      <c r="FIN104" s="197"/>
      <c r="FIO104" s="197"/>
      <c r="FIP104" s="197"/>
      <c r="FIQ104" s="197"/>
      <c r="FIR104" s="197"/>
      <c r="FIS104" s="197"/>
      <c r="FIT104" s="197"/>
      <c r="FIU104" s="197"/>
      <c r="FIV104" s="197"/>
      <c r="FIW104" s="197"/>
      <c r="FIX104" s="197"/>
      <c r="FIY104" s="197"/>
      <c r="FIZ104" s="197"/>
      <c r="FJA104" s="197"/>
      <c r="FJB104" s="197"/>
      <c r="FJC104" s="197"/>
      <c r="FJD104" s="197"/>
      <c r="FJE104" s="197"/>
      <c r="FJF104" s="197"/>
      <c r="FJG104" s="197"/>
      <c r="FJH104" s="197"/>
      <c r="FJI104" s="197"/>
      <c r="FJJ104" s="197"/>
      <c r="FJK104" s="197"/>
      <c r="FJL104" s="197"/>
      <c r="FJM104" s="197"/>
      <c r="FJN104" s="197"/>
      <c r="FJO104" s="197"/>
      <c r="FJP104" s="197"/>
      <c r="FJQ104" s="197"/>
      <c r="FJR104" s="197"/>
      <c r="FJS104" s="197"/>
      <c r="FJT104" s="197"/>
      <c r="FJU104" s="197"/>
      <c r="FJV104" s="197"/>
      <c r="FJW104" s="197"/>
      <c r="FJX104" s="197"/>
      <c r="FJY104" s="197"/>
      <c r="FJZ104" s="197"/>
      <c r="FKA104" s="197"/>
      <c r="FKB104" s="197"/>
      <c r="FKC104" s="197"/>
      <c r="FKD104" s="197"/>
      <c r="FKE104" s="197"/>
      <c r="FKF104" s="197"/>
      <c r="FKG104" s="197"/>
      <c r="FKH104" s="197"/>
      <c r="FKI104" s="197"/>
      <c r="FKJ104" s="197"/>
      <c r="FKK104" s="197"/>
      <c r="FKL104" s="197"/>
      <c r="FKM104" s="197"/>
      <c r="FKN104" s="197"/>
      <c r="FKO104" s="197"/>
      <c r="FKP104" s="197"/>
      <c r="FKQ104" s="197"/>
      <c r="FKR104" s="197"/>
      <c r="FKS104" s="197"/>
      <c r="FKT104" s="197"/>
      <c r="FKU104" s="197"/>
      <c r="FKV104" s="197"/>
      <c r="FKW104" s="197"/>
      <c r="FKX104" s="197"/>
      <c r="FKY104" s="197"/>
      <c r="FKZ104" s="197"/>
      <c r="FLA104" s="197"/>
      <c r="FLB104" s="197"/>
      <c r="FLC104" s="197"/>
      <c r="FLD104" s="197"/>
      <c r="FLE104" s="197"/>
      <c r="FLF104" s="197"/>
      <c r="FLG104" s="197"/>
      <c r="FLH104" s="197"/>
      <c r="FLI104" s="197"/>
      <c r="FLJ104" s="197"/>
      <c r="FLK104" s="197"/>
      <c r="FLL104" s="197"/>
      <c r="FLM104" s="197"/>
      <c r="FLN104" s="197"/>
      <c r="FLO104" s="197"/>
      <c r="FLP104" s="197"/>
      <c r="FLQ104" s="197"/>
      <c r="FLR104" s="197"/>
      <c r="FLS104" s="197"/>
      <c r="FLT104" s="197"/>
      <c r="FLU104" s="197"/>
      <c r="FLV104" s="197"/>
      <c r="FLW104" s="197"/>
      <c r="FLX104" s="197"/>
      <c r="FLY104" s="197"/>
      <c r="FLZ104" s="197"/>
      <c r="FMA104" s="197"/>
      <c r="FMB104" s="197"/>
      <c r="FMC104" s="197"/>
      <c r="FMD104" s="197"/>
      <c r="FME104" s="197"/>
      <c r="FMF104" s="197"/>
      <c r="FMG104" s="197"/>
      <c r="FMH104" s="197"/>
      <c r="FMI104" s="197"/>
      <c r="FMJ104" s="197"/>
      <c r="FMK104" s="197"/>
      <c r="FML104" s="197"/>
      <c r="FMM104" s="197"/>
      <c r="FMN104" s="197"/>
      <c r="FMO104" s="197"/>
      <c r="FMP104" s="197"/>
      <c r="FMQ104" s="197"/>
      <c r="FMR104" s="197"/>
      <c r="FMS104" s="197"/>
      <c r="FMT104" s="197"/>
      <c r="FMU104" s="197"/>
      <c r="FMV104" s="197"/>
      <c r="FMW104" s="197"/>
      <c r="FMX104" s="197"/>
      <c r="FMY104" s="197"/>
      <c r="FMZ104" s="197"/>
      <c r="FNA104" s="197"/>
      <c r="FNB104" s="197"/>
      <c r="FNC104" s="197"/>
      <c r="FND104" s="197"/>
      <c r="FNE104" s="197"/>
      <c r="FNF104" s="197"/>
      <c r="FNG104" s="197"/>
      <c r="FNH104" s="197"/>
      <c r="FNI104" s="197"/>
      <c r="FNJ104" s="197"/>
      <c r="FNK104" s="197"/>
      <c r="FNL104" s="197"/>
      <c r="FNM104" s="197"/>
      <c r="FNN104" s="197"/>
      <c r="FNO104" s="197"/>
      <c r="FNP104" s="197"/>
      <c r="FNQ104" s="197"/>
      <c r="FNR104" s="197"/>
      <c r="FNS104" s="197"/>
      <c r="FNT104" s="197"/>
      <c r="FNU104" s="197"/>
      <c r="FNV104" s="197"/>
      <c r="FNW104" s="197"/>
      <c r="FNX104" s="197"/>
      <c r="FNY104" s="197"/>
      <c r="FNZ104" s="197"/>
      <c r="FOA104" s="197"/>
      <c r="FOB104" s="197"/>
      <c r="FOC104" s="197"/>
      <c r="FOD104" s="197"/>
      <c r="FOE104" s="197"/>
      <c r="FOF104" s="197"/>
      <c r="FOG104" s="197"/>
      <c r="FOH104" s="197"/>
      <c r="FOI104" s="197"/>
      <c r="FOJ104" s="197"/>
      <c r="FOK104" s="197"/>
      <c r="FOL104" s="197"/>
      <c r="FOM104" s="197"/>
      <c r="FON104" s="197"/>
      <c r="FOO104" s="197"/>
      <c r="FOP104" s="197"/>
      <c r="FOQ104" s="197"/>
      <c r="FOR104" s="197"/>
      <c r="FOS104" s="197"/>
      <c r="FOT104" s="197"/>
      <c r="FOU104" s="197"/>
      <c r="FOV104" s="197"/>
      <c r="FOW104" s="197"/>
      <c r="FOX104" s="197"/>
      <c r="FOY104" s="197"/>
      <c r="FOZ104" s="197"/>
      <c r="FPA104" s="197"/>
      <c r="FPB104" s="197"/>
      <c r="FPC104" s="197"/>
      <c r="FPD104" s="197"/>
      <c r="FPE104" s="197"/>
      <c r="FPF104" s="197"/>
      <c r="FPG104" s="197"/>
      <c r="FPH104" s="197"/>
      <c r="FPI104" s="197"/>
      <c r="FPJ104" s="197"/>
      <c r="FPK104" s="197"/>
      <c r="FPL104" s="197"/>
      <c r="FPM104" s="197"/>
      <c r="FPN104" s="197"/>
      <c r="FPO104" s="197"/>
      <c r="FPP104" s="197"/>
      <c r="FPQ104" s="197"/>
      <c r="FPR104" s="197"/>
      <c r="FPS104" s="197"/>
      <c r="FPT104" s="197"/>
      <c r="FPU104" s="197"/>
      <c r="FPV104" s="197"/>
      <c r="FPW104" s="197"/>
      <c r="FPX104" s="197"/>
      <c r="FPY104" s="197"/>
      <c r="FPZ104" s="197"/>
      <c r="FQA104" s="197"/>
      <c r="FQB104" s="197"/>
      <c r="FQC104" s="197"/>
      <c r="FQD104" s="197"/>
      <c r="FQE104" s="197"/>
      <c r="FQF104" s="197"/>
      <c r="FQG104" s="197"/>
      <c r="FQH104" s="197"/>
      <c r="FQI104" s="197"/>
      <c r="FQJ104" s="197"/>
      <c r="FQK104" s="197"/>
      <c r="FQL104" s="197"/>
      <c r="FQM104" s="197"/>
      <c r="FQN104" s="197"/>
      <c r="FQO104" s="197"/>
      <c r="FQP104" s="197"/>
      <c r="FQQ104" s="197"/>
      <c r="FQR104" s="197"/>
      <c r="FQS104" s="197"/>
      <c r="FQT104" s="197"/>
      <c r="FQU104" s="197"/>
      <c r="FQV104" s="197"/>
      <c r="FQW104" s="197"/>
      <c r="FQX104" s="197"/>
      <c r="FQY104" s="197"/>
      <c r="FQZ104" s="197"/>
      <c r="FRA104" s="197"/>
      <c r="FRB104" s="197"/>
      <c r="FRC104" s="197"/>
      <c r="FRD104" s="197"/>
      <c r="FRE104" s="197"/>
      <c r="FRF104" s="197"/>
      <c r="FRG104" s="197"/>
      <c r="FRH104" s="197"/>
      <c r="FRI104" s="197"/>
      <c r="FRJ104" s="197"/>
      <c r="FRK104" s="197"/>
      <c r="FRL104" s="197"/>
      <c r="FRM104" s="197"/>
      <c r="FRN104" s="197"/>
      <c r="FRO104" s="197"/>
      <c r="FRP104" s="197"/>
      <c r="FRQ104" s="197"/>
      <c r="FRR104" s="197"/>
      <c r="FRS104" s="197"/>
      <c r="FRT104" s="197"/>
      <c r="FRU104" s="197"/>
      <c r="FRV104" s="197"/>
      <c r="FRW104" s="197"/>
      <c r="FRX104" s="197"/>
      <c r="FRY104" s="197"/>
      <c r="FRZ104" s="197"/>
      <c r="FSA104" s="197"/>
      <c r="FSB104" s="197"/>
      <c r="FSC104" s="197"/>
      <c r="FSD104" s="197"/>
      <c r="FSE104" s="197"/>
      <c r="FSF104" s="197"/>
      <c r="FSG104" s="197"/>
      <c r="FSH104" s="197"/>
      <c r="FSI104" s="197"/>
      <c r="FSJ104" s="197"/>
      <c r="FSK104" s="197"/>
      <c r="FSL104" s="197"/>
      <c r="FSM104" s="197"/>
      <c r="FSN104" s="197"/>
      <c r="FSO104" s="197"/>
      <c r="FSP104" s="197"/>
      <c r="FSQ104" s="197"/>
      <c r="FSR104" s="197"/>
      <c r="FSS104" s="197"/>
      <c r="FST104" s="197"/>
      <c r="FSU104" s="197"/>
      <c r="FSV104" s="197"/>
      <c r="FSW104" s="197"/>
      <c r="FSX104" s="197"/>
      <c r="FSY104" s="197"/>
      <c r="FSZ104" s="197"/>
      <c r="FTA104" s="197"/>
      <c r="FTB104" s="197"/>
      <c r="FTC104" s="197"/>
      <c r="FTD104" s="197"/>
      <c r="FTE104" s="197"/>
      <c r="FTF104" s="197"/>
      <c r="FTG104" s="197"/>
      <c r="FTH104" s="197"/>
      <c r="FTI104" s="197"/>
      <c r="FTJ104" s="197"/>
      <c r="FTK104" s="197"/>
      <c r="FTL104" s="197"/>
      <c r="FTM104" s="197"/>
      <c r="FTN104" s="197"/>
      <c r="FTO104" s="197"/>
      <c r="FTP104" s="197"/>
      <c r="FTQ104" s="197"/>
      <c r="FTR104" s="197"/>
      <c r="FTS104" s="197"/>
      <c r="FTT104" s="197"/>
      <c r="FTU104" s="197"/>
      <c r="FTV104" s="197"/>
      <c r="FTW104" s="197"/>
      <c r="FTX104" s="197"/>
      <c r="FTY104" s="197"/>
      <c r="FTZ104" s="197"/>
      <c r="FUA104" s="197"/>
      <c r="FUB104" s="197"/>
      <c r="FUC104" s="197"/>
      <c r="FUD104" s="197"/>
      <c r="FUE104" s="197"/>
      <c r="FUF104" s="197"/>
      <c r="FUG104" s="197"/>
      <c r="FUH104" s="197"/>
      <c r="FUI104" s="197"/>
      <c r="FUJ104" s="197"/>
      <c r="FUK104" s="197"/>
      <c r="FUL104" s="197"/>
      <c r="FUM104" s="197"/>
      <c r="FUN104" s="197"/>
      <c r="FUO104" s="197"/>
      <c r="FUP104" s="197"/>
      <c r="FUQ104" s="197"/>
      <c r="FUR104" s="197"/>
      <c r="FUS104" s="197"/>
      <c r="FUT104" s="197"/>
      <c r="FUU104" s="197"/>
      <c r="FUV104" s="197"/>
      <c r="FUW104" s="197"/>
      <c r="FUX104" s="197"/>
      <c r="FUY104" s="197"/>
      <c r="FUZ104" s="197"/>
      <c r="FVA104" s="197"/>
      <c r="FVB104" s="197"/>
      <c r="FVC104" s="197"/>
      <c r="FVD104" s="197"/>
      <c r="FVE104" s="197"/>
      <c r="FVF104" s="197"/>
      <c r="FVG104" s="197"/>
      <c r="FVH104" s="197"/>
      <c r="FVI104" s="197"/>
      <c r="FVJ104" s="197"/>
      <c r="FVK104" s="197"/>
      <c r="FVL104" s="197"/>
      <c r="FVM104" s="197"/>
      <c r="FVN104" s="197"/>
      <c r="FVO104" s="197"/>
      <c r="FVP104" s="197"/>
      <c r="FVQ104" s="197"/>
      <c r="FVR104" s="197"/>
      <c r="FVS104" s="197"/>
      <c r="FVT104" s="197"/>
      <c r="FVU104" s="197"/>
      <c r="FVV104" s="197"/>
      <c r="FVW104" s="197"/>
      <c r="FVX104" s="197"/>
      <c r="FVY104" s="197"/>
      <c r="FVZ104" s="197"/>
      <c r="FWA104" s="197"/>
      <c r="FWB104" s="197"/>
      <c r="FWC104" s="197"/>
      <c r="FWD104" s="197"/>
      <c r="FWE104" s="197"/>
      <c r="FWF104" s="197"/>
      <c r="FWG104" s="197"/>
      <c r="FWH104" s="197"/>
      <c r="FWI104" s="197"/>
      <c r="FWJ104" s="197"/>
      <c r="FWK104" s="197"/>
      <c r="FWL104" s="197"/>
      <c r="FWM104" s="197"/>
      <c r="FWN104" s="197"/>
      <c r="FWO104" s="197"/>
      <c r="FWP104" s="197"/>
      <c r="FWQ104" s="197"/>
      <c r="FWR104" s="197"/>
      <c r="FWS104" s="197"/>
      <c r="FWT104" s="197"/>
      <c r="FWU104" s="197"/>
      <c r="FWV104" s="197"/>
      <c r="FWW104" s="197"/>
      <c r="FWX104" s="197"/>
      <c r="FWY104" s="197"/>
      <c r="FWZ104" s="197"/>
      <c r="FXA104" s="197"/>
      <c r="FXB104" s="197"/>
      <c r="FXC104" s="197"/>
      <c r="FXD104" s="197"/>
      <c r="FXE104" s="197"/>
      <c r="FXF104" s="197"/>
      <c r="FXG104" s="197"/>
      <c r="FXH104" s="197"/>
      <c r="FXI104" s="197"/>
      <c r="FXJ104" s="197"/>
      <c r="FXK104" s="197"/>
      <c r="FXL104" s="197"/>
      <c r="FXM104" s="197"/>
      <c r="FXN104" s="197"/>
      <c r="FXO104" s="197"/>
      <c r="FXP104" s="197"/>
      <c r="FXQ104" s="197"/>
      <c r="FXR104" s="197"/>
      <c r="FXS104" s="197"/>
      <c r="FXT104" s="197"/>
      <c r="FXU104" s="197"/>
      <c r="FXV104" s="197"/>
      <c r="FXW104" s="197"/>
      <c r="FXX104" s="197"/>
      <c r="FXY104" s="197"/>
      <c r="FXZ104" s="197"/>
      <c r="FYA104" s="197"/>
      <c r="FYB104" s="197"/>
      <c r="FYC104" s="197"/>
      <c r="FYD104" s="197"/>
      <c r="FYE104" s="197"/>
      <c r="FYF104" s="197"/>
      <c r="FYG104" s="197"/>
      <c r="FYH104" s="197"/>
      <c r="FYI104" s="197"/>
      <c r="FYJ104" s="197"/>
      <c r="FYK104" s="197"/>
      <c r="FYL104" s="197"/>
      <c r="FYM104" s="197"/>
      <c r="FYN104" s="197"/>
      <c r="FYO104" s="197"/>
      <c r="FYP104" s="197"/>
      <c r="FYQ104" s="197"/>
      <c r="FYR104" s="197"/>
      <c r="FYS104" s="197"/>
      <c r="FYT104" s="197"/>
      <c r="FYU104" s="197"/>
      <c r="FYV104" s="197"/>
      <c r="FYW104" s="197"/>
      <c r="FYX104" s="197"/>
      <c r="FYY104" s="197"/>
      <c r="FYZ104" s="197"/>
      <c r="FZA104" s="197"/>
      <c r="FZB104" s="197"/>
      <c r="FZC104" s="197"/>
      <c r="FZD104" s="197"/>
      <c r="FZE104" s="197"/>
      <c r="FZF104" s="197"/>
      <c r="FZG104" s="197"/>
      <c r="FZH104" s="197"/>
      <c r="FZI104" s="197"/>
      <c r="FZJ104" s="197"/>
      <c r="FZK104" s="197"/>
      <c r="FZL104" s="197"/>
      <c r="FZM104" s="197"/>
      <c r="FZN104" s="197"/>
      <c r="FZO104" s="197"/>
      <c r="FZP104" s="197"/>
      <c r="FZQ104" s="197"/>
      <c r="FZR104" s="197"/>
      <c r="FZS104" s="197"/>
      <c r="FZT104" s="197"/>
      <c r="FZU104" s="197"/>
      <c r="FZV104" s="197"/>
      <c r="FZW104" s="197"/>
      <c r="FZX104" s="197"/>
      <c r="FZY104" s="197"/>
      <c r="FZZ104" s="197"/>
      <c r="GAA104" s="197"/>
      <c r="GAB104" s="197"/>
      <c r="GAC104" s="197"/>
      <c r="GAD104" s="197"/>
      <c r="GAE104" s="197"/>
      <c r="GAF104" s="197"/>
      <c r="GAG104" s="197"/>
      <c r="GAH104" s="197"/>
      <c r="GAI104" s="197"/>
      <c r="GAJ104" s="197"/>
      <c r="GAK104" s="197"/>
      <c r="GAL104" s="197"/>
      <c r="GAM104" s="197"/>
      <c r="GAN104" s="197"/>
      <c r="GAO104" s="197"/>
      <c r="GAP104" s="197"/>
      <c r="GAQ104" s="197"/>
      <c r="GAR104" s="197"/>
      <c r="GAS104" s="197"/>
      <c r="GAT104" s="197"/>
      <c r="GAU104" s="197"/>
      <c r="GAV104" s="197"/>
      <c r="GAW104" s="197"/>
      <c r="GAX104" s="197"/>
      <c r="GAY104" s="197"/>
      <c r="GAZ104" s="197"/>
      <c r="GBA104" s="197"/>
      <c r="GBB104" s="197"/>
      <c r="GBC104" s="197"/>
      <c r="GBD104" s="197"/>
      <c r="GBE104" s="197"/>
      <c r="GBF104" s="197"/>
      <c r="GBG104" s="197"/>
      <c r="GBH104" s="197"/>
      <c r="GBI104" s="197"/>
      <c r="GBJ104" s="197"/>
      <c r="GBK104" s="197"/>
      <c r="GBL104" s="197"/>
      <c r="GBM104" s="197"/>
      <c r="GBN104" s="197"/>
      <c r="GBO104" s="197"/>
      <c r="GBP104" s="197"/>
      <c r="GBQ104" s="197"/>
      <c r="GBR104" s="197"/>
      <c r="GBS104" s="197"/>
      <c r="GBT104" s="197"/>
      <c r="GBU104" s="197"/>
      <c r="GBV104" s="197"/>
      <c r="GBW104" s="197"/>
      <c r="GBX104" s="197"/>
      <c r="GBY104" s="197"/>
      <c r="GBZ104" s="197"/>
      <c r="GCA104" s="197"/>
      <c r="GCB104" s="197"/>
      <c r="GCC104" s="197"/>
      <c r="GCD104" s="197"/>
      <c r="GCE104" s="197"/>
      <c r="GCF104" s="197"/>
      <c r="GCG104" s="197"/>
      <c r="GCH104" s="197"/>
      <c r="GCI104" s="197"/>
      <c r="GCJ104" s="197"/>
      <c r="GCK104" s="197"/>
      <c r="GCL104" s="197"/>
      <c r="GCM104" s="197"/>
      <c r="GCN104" s="197"/>
      <c r="GCO104" s="197"/>
      <c r="GCP104" s="197"/>
      <c r="GCQ104" s="197"/>
      <c r="GCR104" s="197"/>
      <c r="GCS104" s="197"/>
      <c r="GCT104" s="197"/>
      <c r="GCU104" s="197"/>
      <c r="GCV104" s="197"/>
      <c r="GCW104" s="197"/>
      <c r="GCX104" s="197"/>
      <c r="GCY104" s="197"/>
      <c r="GCZ104" s="197"/>
      <c r="GDA104" s="197"/>
      <c r="GDB104" s="197"/>
      <c r="GDC104" s="197"/>
      <c r="GDD104" s="197"/>
      <c r="GDE104" s="197"/>
      <c r="GDF104" s="197"/>
      <c r="GDG104" s="197"/>
      <c r="GDH104" s="197"/>
      <c r="GDI104" s="197"/>
      <c r="GDJ104" s="197"/>
      <c r="GDK104" s="197"/>
      <c r="GDL104" s="197"/>
      <c r="GDM104" s="197"/>
      <c r="GDN104" s="197"/>
      <c r="GDO104" s="197"/>
      <c r="GDP104" s="197"/>
      <c r="GDQ104" s="197"/>
      <c r="GDR104" s="197"/>
      <c r="GDS104" s="197"/>
      <c r="GDT104" s="197"/>
      <c r="GDU104" s="197"/>
      <c r="GDV104" s="197"/>
      <c r="GDW104" s="197"/>
      <c r="GDX104" s="197"/>
      <c r="GDY104" s="197"/>
      <c r="GDZ104" s="197"/>
      <c r="GEA104" s="197"/>
      <c r="GEB104" s="197"/>
      <c r="GEC104" s="197"/>
      <c r="GED104" s="197"/>
      <c r="GEE104" s="197"/>
      <c r="GEF104" s="197"/>
      <c r="GEG104" s="197"/>
      <c r="GEH104" s="197"/>
      <c r="GEI104" s="197"/>
      <c r="GEJ104" s="197"/>
      <c r="GEK104" s="197"/>
      <c r="GEL104" s="197"/>
      <c r="GEM104" s="197"/>
      <c r="GEN104" s="197"/>
      <c r="GEO104" s="197"/>
      <c r="GEP104" s="197"/>
      <c r="GEQ104" s="197"/>
      <c r="GER104" s="197"/>
      <c r="GES104" s="197"/>
      <c r="GET104" s="197"/>
      <c r="GEU104" s="197"/>
      <c r="GEV104" s="197"/>
      <c r="GEW104" s="197"/>
      <c r="GEX104" s="197"/>
      <c r="GEY104" s="197"/>
      <c r="GEZ104" s="197"/>
      <c r="GFA104" s="197"/>
      <c r="GFB104" s="197"/>
      <c r="GFC104" s="197"/>
      <c r="GFD104" s="197"/>
      <c r="GFE104" s="197"/>
      <c r="GFF104" s="197"/>
      <c r="GFG104" s="197"/>
      <c r="GFH104" s="197"/>
      <c r="GFI104" s="197"/>
      <c r="GFJ104" s="197"/>
      <c r="GFK104" s="197"/>
      <c r="GFL104" s="197"/>
      <c r="GFM104" s="197"/>
      <c r="GFN104" s="197"/>
      <c r="GFO104" s="197"/>
      <c r="GFP104" s="197"/>
      <c r="GFQ104" s="197"/>
      <c r="GFR104" s="197"/>
      <c r="GFS104" s="197"/>
      <c r="GFT104" s="197"/>
      <c r="GFU104" s="197"/>
      <c r="GFV104" s="197"/>
      <c r="GFW104" s="197"/>
      <c r="GFX104" s="197"/>
      <c r="GFY104" s="197"/>
      <c r="GFZ104" s="197"/>
      <c r="GGA104" s="197"/>
      <c r="GGB104" s="197"/>
      <c r="GGC104" s="197"/>
      <c r="GGD104" s="197"/>
      <c r="GGE104" s="197"/>
      <c r="GGF104" s="197"/>
      <c r="GGG104" s="197"/>
      <c r="GGH104" s="197"/>
      <c r="GGI104" s="197"/>
      <c r="GGJ104" s="197"/>
      <c r="GGK104" s="197"/>
      <c r="GGL104" s="197"/>
      <c r="GGM104" s="197"/>
      <c r="GGN104" s="197"/>
      <c r="GGO104" s="197"/>
      <c r="GGP104" s="197"/>
      <c r="GGQ104" s="197"/>
      <c r="GGR104" s="197"/>
      <c r="GGS104" s="197"/>
      <c r="GGT104" s="197"/>
      <c r="GGU104" s="197"/>
      <c r="GGV104" s="197"/>
      <c r="GGW104" s="197"/>
      <c r="GGX104" s="197"/>
      <c r="GGY104" s="197"/>
      <c r="GGZ104" s="197"/>
      <c r="GHA104" s="197"/>
      <c r="GHB104" s="197"/>
      <c r="GHC104" s="197"/>
      <c r="GHD104" s="197"/>
      <c r="GHE104" s="197"/>
      <c r="GHF104" s="197"/>
      <c r="GHG104" s="197"/>
      <c r="GHH104" s="197"/>
      <c r="GHI104" s="197"/>
      <c r="GHJ104" s="197"/>
      <c r="GHK104" s="197"/>
      <c r="GHL104" s="197"/>
      <c r="GHM104" s="197"/>
      <c r="GHN104" s="197"/>
      <c r="GHO104" s="197"/>
      <c r="GHP104" s="197"/>
      <c r="GHQ104" s="197"/>
      <c r="GHR104" s="197"/>
      <c r="GHS104" s="197"/>
      <c r="GHT104" s="197"/>
      <c r="GHU104" s="197"/>
      <c r="GHV104" s="197"/>
      <c r="GHW104" s="197"/>
      <c r="GHX104" s="197"/>
      <c r="GHY104" s="197"/>
      <c r="GHZ104" s="197"/>
      <c r="GIA104" s="197"/>
      <c r="GIB104" s="197"/>
      <c r="GIC104" s="197"/>
      <c r="GID104" s="197"/>
      <c r="GIE104" s="197"/>
      <c r="GIF104" s="197"/>
      <c r="GIG104" s="197"/>
      <c r="GIH104" s="197"/>
      <c r="GII104" s="197"/>
      <c r="GIJ104" s="197"/>
      <c r="GIK104" s="197"/>
      <c r="GIL104" s="197"/>
      <c r="GIM104" s="197"/>
      <c r="GIN104" s="197"/>
      <c r="GIO104" s="197"/>
      <c r="GIP104" s="197"/>
      <c r="GIQ104" s="197"/>
      <c r="GIR104" s="197"/>
      <c r="GIS104" s="197"/>
      <c r="GIT104" s="197"/>
      <c r="GIU104" s="197"/>
      <c r="GIV104" s="197"/>
      <c r="GIW104" s="197"/>
      <c r="GIX104" s="197"/>
      <c r="GIY104" s="197"/>
      <c r="GIZ104" s="197"/>
      <c r="GJA104" s="197"/>
      <c r="GJB104" s="197"/>
      <c r="GJC104" s="197"/>
      <c r="GJD104" s="197"/>
      <c r="GJE104" s="197"/>
      <c r="GJF104" s="197"/>
      <c r="GJG104" s="197"/>
      <c r="GJH104" s="197"/>
      <c r="GJI104" s="197"/>
      <c r="GJJ104" s="197"/>
      <c r="GJK104" s="197"/>
      <c r="GJL104" s="197"/>
      <c r="GJM104" s="197"/>
      <c r="GJN104" s="197"/>
      <c r="GJO104" s="197"/>
      <c r="GJP104" s="197"/>
      <c r="GJQ104" s="197"/>
      <c r="GJR104" s="197"/>
      <c r="GJS104" s="197"/>
      <c r="GJT104" s="197"/>
      <c r="GJU104" s="197"/>
      <c r="GJV104" s="197"/>
      <c r="GJW104" s="197"/>
      <c r="GJX104" s="197"/>
      <c r="GJY104" s="197"/>
      <c r="GJZ104" s="197"/>
      <c r="GKA104" s="197"/>
      <c r="GKB104" s="197"/>
      <c r="GKC104" s="197"/>
      <c r="GKD104" s="197"/>
      <c r="GKE104" s="197"/>
      <c r="GKF104" s="197"/>
      <c r="GKG104" s="197"/>
      <c r="GKH104" s="197"/>
      <c r="GKI104" s="197"/>
      <c r="GKJ104" s="197"/>
      <c r="GKK104" s="197"/>
      <c r="GKL104" s="197"/>
      <c r="GKM104" s="197"/>
      <c r="GKN104" s="197"/>
      <c r="GKO104" s="197"/>
      <c r="GKP104" s="197"/>
      <c r="GKQ104" s="197"/>
      <c r="GKR104" s="197"/>
      <c r="GKS104" s="197"/>
      <c r="GKT104" s="197"/>
      <c r="GKU104" s="197"/>
      <c r="GKV104" s="197"/>
      <c r="GKW104" s="197"/>
      <c r="GKX104" s="197"/>
      <c r="GKY104" s="197"/>
      <c r="GKZ104" s="197"/>
      <c r="GLA104" s="197"/>
      <c r="GLB104" s="197"/>
      <c r="GLC104" s="197"/>
      <c r="GLD104" s="197"/>
      <c r="GLE104" s="197"/>
      <c r="GLF104" s="197"/>
      <c r="GLG104" s="197"/>
      <c r="GLH104" s="197"/>
      <c r="GLI104" s="197"/>
      <c r="GLJ104" s="197"/>
      <c r="GLK104" s="197"/>
      <c r="GLL104" s="197"/>
      <c r="GLM104" s="197"/>
      <c r="GLN104" s="197"/>
      <c r="GLO104" s="197"/>
      <c r="GLP104" s="197"/>
      <c r="GLQ104" s="197"/>
      <c r="GLR104" s="197"/>
      <c r="GLS104" s="197"/>
      <c r="GLT104" s="197"/>
      <c r="GLU104" s="197"/>
      <c r="GLV104" s="197"/>
      <c r="GLW104" s="197"/>
      <c r="GLX104" s="197"/>
      <c r="GLY104" s="197"/>
      <c r="GLZ104" s="197"/>
      <c r="GMA104" s="197"/>
      <c r="GMB104" s="197"/>
      <c r="GMC104" s="197"/>
      <c r="GMD104" s="197"/>
      <c r="GME104" s="197"/>
      <c r="GMF104" s="197"/>
      <c r="GMG104" s="197"/>
      <c r="GMH104" s="197"/>
      <c r="GMI104" s="197"/>
      <c r="GMJ104" s="197"/>
      <c r="GMK104" s="197"/>
      <c r="GML104" s="197"/>
      <c r="GMM104" s="197"/>
      <c r="GMN104" s="197"/>
      <c r="GMO104" s="197"/>
      <c r="GMP104" s="197"/>
      <c r="GMQ104" s="197"/>
      <c r="GMR104" s="197"/>
      <c r="GMS104" s="197"/>
      <c r="GMT104" s="197"/>
      <c r="GMU104" s="197"/>
      <c r="GMV104" s="197"/>
      <c r="GMW104" s="197"/>
      <c r="GMX104" s="197"/>
      <c r="GMY104" s="197"/>
      <c r="GMZ104" s="197"/>
      <c r="GNA104" s="197"/>
      <c r="GNB104" s="197"/>
      <c r="GNC104" s="197"/>
      <c r="GND104" s="197"/>
      <c r="GNE104" s="197"/>
      <c r="GNF104" s="197"/>
      <c r="GNG104" s="197"/>
      <c r="GNH104" s="197"/>
      <c r="GNI104" s="197"/>
      <c r="GNJ104" s="197"/>
      <c r="GNK104" s="197"/>
      <c r="GNL104" s="197"/>
      <c r="GNM104" s="197"/>
      <c r="GNN104" s="197"/>
      <c r="GNO104" s="197"/>
      <c r="GNP104" s="197"/>
      <c r="GNQ104" s="197"/>
      <c r="GNR104" s="197"/>
      <c r="GNS104" s="197"/>
      <c r="GNT104" s="197"/>
      <c r="GNU104" s="197"/>
      <c r="GNV104" s="197"/>
      <c r="GNW104" s="197"/>
      <c r="GNX104" s="197"/>
      <c r="GNY104" s="197"/>
      <c r="GNZ104" s="197"/>
      <c r="GOA104" s="197"/>
      <c r="GOB104" s="197"/>
      <c r="GOC104" s="197"/>
      <c r="GOD104" s="197"/>
      <c r="GOE104" s="197"/>
      <c r="GOF104" s="197"/>
      <c r="GOG104" s="197"/>
      <c r="GOH104" s="197"/>
      <c r="GOI104" s="197"/>
      <c r="GOJ104" s="197"/>
      <c r="GOK104" s="197"/>
      <c r="GOL104" s="197"/>
      <c r="GOM104" s="197"/>
      <c r="GON104" s="197"/>
      <c r="GOO104" s="197"/>
      <c r="GOP104" s="197"/>
      <c r="GOQ104" s="197"/>
      <c r="GOR104" s="197"/>
      <c r="GOS104" s="197"/>
      <c r="GOT104" s="197"/>
      <c r="GOU104" s="197"/>
      <c r="GOV104" s="197"/>
      <c r="GOW104" s="197"/>
      <c r="GOX104" s="197"/>
      <c r="GOY104" s="197"/>
      <c r="GOZ104" s="197"/>
      <c r="GPA104" s="197"/>
      <c r="GPB104" s="197"/>
      <c r="GPC104" s="197"/>
      <c r="GPD104" s="197"/>
      <c r="GPE104" s="197"/>
      <c r="GPF104" s="197"/>
      <c r="GPG104" s="197"/>
      <c r="GPH104" s="197"/>
      <c r="GPI104" s="197"/>
      <c r="GPJ104" s="197"/>
      <c r="GPK104" s="197"/>
      <c r="GPL104" s="197"/>
      <c r="GPM104" s="197"/>
      <c r="GPN104" s="197"/>
      <c r="GPO104" s="197"/>
      <c r="GPP104" s="197"/>
      <c r="GPQ104" s="197"/>
      <c r="GPR104" s="197"/>
      <c r="GPS104" s="197"/>
      <c r="GPT104" s="197"/>
      <c r="GPU104" s="197"/>
      <c r="GPV104" s="197"/>
      <c r="GPW104" s="197"/>
      <c r="GPX104" s="197"/>
      <c r="GPY104" s="197"/>
      <c r="GPZ104" s="197"/>
      <c r="GQA104" s="197"/>
      <c r="GQB104" s="197"/>
      <c r="GQC104" s="197"/>
      <c r="GQD104" s="197"/>
      <c r="GQE104" s="197"/>
      <c r="GQF104" s="197"/>
      <c r="GQG104" s="197"/>
      <c r="GQH104" s="197"/>
      <c r="GQI104" s="197"/>
      <c r="GQJ104" s="197"/>
      <c r="GQK104" s="197"/>
      <c r="GQL104" s="197"/>
      <c r="GQM104" s="197"/>
      <c r="GQN104" s="197"/>
      <c r="GQO104" s="197"/>
      <c r="GQP104" s="197"/>
      <c r="GQQ104" s="197"/>
      <c r="GQR104" s="197"/>
      <c r="GQS104" s="197"/>
      <c r="GQT104" s="197"/>
      <c r="GQU104" s="197"/>
      <c r="GQV104" s="197"/>
      <c r="GQW104" s="197"/>
      <c r="GQX104" s="197"/>
      <c r="GQY104" s="197"/>
      <c r="GQZ104" s="197"/>
      <c r="GRA104" s="197"/>
      <c r="GRB104" s="197"/>
      <c r="GRC104" s="197"/>
      <c r="GRD104" s="197"/>
      <c r="GRE104" s="197"/>
      <c r="GRF104" s="197"/>
      <c r="GRG104" s="197"/>
      <c r="GRH104" s="197"/>
      <c r="GRI104" s="197"/>
      <c r="GRJ104" s="197"/>
      <c r="GRK104" s="197"/>
      <c r="GRL104" s="197"/>
      <c r="GRM104" s="197"/>
      <c r="GRN104" s="197"/>
      <c r="GRO104" s="197"/>
      <c r="GRP104" s="197"/>
      <c r="GRQ104" s="197"/>
      <c r="GRR104" s="197"/>
      <c r="GRS104" s="197"/>
      <c r="GRT104" s="197"/>
      <c r="GRU104" s="197"/>
      <c r="GRV104" s="197"/>
      <c r="GRW104" s="197"/>
      <c r="GRX104" s="197"/>
      <c r="GRY104" s="197"/>
      <c r="GRZ104" s="197"/>
      <c r="GSA104" s="197"/>
      <c r="GSB104" s="197"/>
      <c r="GSC104" s="197"/>
      <c r="GSD104" s="197"/>
      <c r="GSE104" s="197"/>
      <c r="GSF104" s="197"/>
      <c r="GSG104" s="197"/>
      <c r="GSH104" s="197"/>
      <c r="GSI104" s="197"/>
      <c r="GSJ104" s="197"/>
      <c r="GSK104" s="197"/>
      <c r="GSL104" s="197"/>
      <c r="GSM104" s="197"/>
      <c r="GSN104" s="197"/>
      <c r="GSO104" s="197"/>
      <c r="GSP104" s="197"/>
      <c r="GSQ104" s="197"/>
      <c r="GSR104" s="197"/>
      <c r="GSS104" s="197"/>
      <c r="GST104" s="197"/>
      <c r="GSU104" s="197"/>
      <c r="GSV104" s="197"/>
      <c r="GSW104" s="197"/>
      <c r="GSX104" s="197"/>
      <c r="GSY104" s="197"/>
      <c r="GSZ104" s="197"/>
      <c r="GTA104" s="197"/>
      <c r="GTB104" s="197"/>
      <c r="GTC104" s="197"/>
      <c r="GTD104" s="197"/>
      <c r="GTE104" s="197"/>
      <c r="GTF104" s="197"/>
      <c r="GTG104" s="197"/>
      <c r="GTH104" s="197"/>
      <c r="GTI104" s="197"/>
      <c r="GTJ104" s="197"/>
      <c r="GTK104" s="197"/>
      <c r="GTL104" s="197"/>
      <c r="GTM104" s="197"/>
      <c r="GTN104" s="197"/>
      <c r="GTO104" s="197"/>
      <c r="GTP104" s="197"/>
      <c r="GTQ104" s="197"/>
      <c r="GTR104" s="197"/>
      <c r="GTS104" s="197"/>
      <c r="GTT104" s="197"/>
      <c r="GTU104" s="197"/>
      <c r="GTV104" s="197"/>
      <c r="GTW104" s="197"/>
      <c r="GTX104" s="197"/>
      <c r="GTY104" s="197"/>
      <c r="GTZ104" s="197"/>
      <c r="GUA104" s="197"/>
      <c r="GUB104" s="197"/>
      <c r="GUC104" s="197"/>
      <c r="GUD104" s="197"/>
      <c r="GUE104" s="197"/>
      <c r="GUF104" s="197"/>
      <c r="GUG104" s="197"/>
      <c r="GUH104" s="197"/>
      <c r="GUI104" s="197"/>
      <c r="GUJ104" s="197"/>
      <c r="GUK104" s="197"/>
      <c r="GUL104" s="197"/>
      <c r="GUM104" s="197"/>
      <c r="GUN104" s="197"/>
      <c r="GUO104" s="197"/>
      <c r="GUP104" s="197"/>
      <c r="GUQ104" s="197"/>
      <c r="GUR104" s="197"/>
      <c r="GUS104" s="197"/>
      <c r="GUT104" s="197"/>
      <c r="GUU104" s="197"/>
      <c r="GUV104" s="197"/>
      <c r="GUW104" s="197"/>
      <c r="GUX104" s="197"/>
      <c r="GUY104" s="197"/>
      <c r="GUZ104" s="197"/>
      <c r="GVA104" s="197"/>
      <c r="GVB104" s="197"/>
      <c r="GVC104" s="197"/>
      <c r="GVD104" s="197"/>
      <c r="GVE104" s="197"/>
      <c r="GVF104" s="197"/>
      <c r="GVG104" s="197"/>
      <c r="GVH104" s="197"/>
      <c r="GVI104" s="197"/>
      <c r="GVJ104" s="197"/>
      <c r="GVK104" s="197"/>
      <c r="GVL104" s="197"/>
      <c r="GVM104" s="197"/>
      <c r="GVN104" s="197"/>
      <c r="GVO104" s="197"/>
      <c r="GVP104" s="197"/>
      <c r="GVQ104" s="197"/>
      <c r="GVR104" s="197"/>
      <c r="GVS104" s="197"/>
      <c r="GVT104" s="197"/>
      <c r="GVU104" s="197"/>
      <c r="GVV104" s="197"/>
      <c r="GVW104" s="197"/>
      <c r="GVX104" s="197"/>
      <c r="GVY104" s="197"/>
      <c r="GVZ104" s="197"/>
      <c r="GWA104" s="197"/>
      <c r="GWB104" s="197"/>
      <c r="GWC104" s="197"/>
      <c r="GWD104" s="197"/>
      <c r="GWE104" s="197"/>
      <c r="GWF104" s="197"/>
      <c r="GWG104" s="197"/>
      <c r="GWH104" s="197"/>
      <c r="GWI104" s="197"/>
      <c r="GWJ104" s="197"/>
      <c r="GWK104" s="197"/>
      <c r="GWL104" s="197"/>
      <c r="GWM104" s="197"/>
      <c r="GWN104" s="197"/>
      <c r="GWO104" s="197"/>
      <c r="GWP104" s="197"/>
      <c r="GWQ104" s="197"/>
      <c r="GWR104" s="197"/>
      <c r="GWS104" s="197"/>
      <c r="GWT104" s="197"/>
      <c r="GWU104" s="197"/>
      <c r="GWV104" s="197"/>
      <c r="GWW104" s="197"/>
      <c r="GWX104" s="197"/>
      <c r="GWY104" s="197"/>
      <c r="GWZ104" s="197"/>
      <c r="GXA104" s="197"/>
      <c r="GXB104" s="197"/>
      <c r="GXC104" s="197"/>
      <c r="GXD104" s="197"/>
      <c r="GXE104" s="197"/>
      <c r="GXF104" s="197"/>
      <c r="GXG104" s="197"/>
      <c r="GXH104" s="197"/>
      <c r="GXI104" s="197"/>
      <c r="GXJ104" s="197"/>
      <c r="GXK104" s="197"/>
      <c r="GXL104" s="197"/>
      <c r="GXM104" s="197"/>
      <c r="GXN104" s="197"/>
      <c r="GXO104" s="197"/>
      <c r="GXP104" s="197"/>
      <c r="GXQ104" s="197"/>
      <c r="GXR104" s="197"/>
      <c r="GXS104" s="197"/>
      <c r="GXT104" s="197"/>
      <c r="GXU104" s="197"/>
      <c r="GXV104" s="197"/>
      <c r="GXW104" s="197"/>
      <c r="GXX104" s="197"/>
      <c r="GXY104" s="197"/>
      <c r="GXZ104" s="197"/>
      <c r="GYA104" s="197"/>
      <c r="GYB104" s="197"/>
      <c r="GYC104" s="197"/>
      <c r="GYD104" s="197"/>
      <c r="GYE104" s="197"/>
      <c r="GYF104" s="197"/>
      <c r="GYG104" s="197"/>
      <c r="GYH104" s="197"/>
      <c r="GYI104" s="197"/>
      <c r="GYJ104" s="197"/>
      <c r="GYK104" s="197"/>
      <c r="GYL104" s="197"/>
      <c r="GYM104" s="197"/>
      <c r="GYN104" s="197"/>
      <c r="GYO104" s="197"/>
      <c r="GYP104" s="197"/>
      <c r="GYQ104" s="197"/>
      <c r="GYR104" s="197"/>
      <c r="GYS104" s="197"/>
      <c r="GYT104" s="197"/>
      <c r="GYU104" s="197"/>
      <c r="GYV104" s="197"/>
      <c r="GYW104" s="197"/>
      <c r="GYX104" s="197"/>
      <c r="GYY104" s="197"/>
      <c r="GYZ104" s="197"/>
      <c r="GZA104" s="197"/>
      <c r="GZB104" s="197"/>
      <c r="GZC104" s="197"/>
      <c r="GZD104" s="197"/>
      <c r="GZE104" s="197"/>
      <c r="GZF104" s="197"/>
      <c r="GZG104" s="197"/>
      <c r="GZH104" s="197"/>
      <c r="GZI104" s="197"/>
      <c r="GZJ104" s="197"/>
      <c r="GZK104" s="197"/>
      <c r="GZL104" s="197"/>
      <c r="GZM104" s="197"/>
      <c r="GZN104" s="197"/>
      <c r="GZO104" s="197"/>
      <c r="GZP104" s="197"/>
      <c r="GZQ104" s="197"/>
      <c r="GZR104" s="197"/>
      <c r="GZS104" s="197"/>
      <c r="GZT104" s="197"/>
      <c r="GZU104" s="197"/>
      <c r="GZV104" s="197"/>
      <c r="GZW104" s="197"/>
      <c r="GZX104" s="197"/>
      <c r="GZY104" s="197"/>
      <c r="GZZ104" s="197"/>
      <c r="HAA104" s="197"/>
      <c r="HAB104" s="197"/>
      <c r="HAC104" s="197"/>
      <c r="HAD104" s="197"/>
      <c r="HAE104" s="197"/>
      <c r="HAF104" s="197"/>
      <c r="HAG104" s="197"/>
      <c r="HAH104" s="197"/>
      <c r="HAI104" s="197"/>
      <c r="HAJ104" s="197"/>
      <c r="HAK104" s="197"/>
      <c r="HAL104" s="197"/>
      <c r="HAM104" s="197"/>
      <c r="HAN104" s="197"/>
      <c r="HAO104" s="197"/>
      <c r="HAP104" s="197"/>
      <c r="HAQ104" s="197"/>
      <c r="HAR104" s="197"/>
      <c r="HAS104" s="197"/>
      <c r="HAT104" s="197"/>
      <c r="HAU104" s="197"/>
      <c r="HAV104" s="197"/>
      <c r="HAW104" s="197"/>
      <c r="HAX104" s="197"/>
      <c r="HAY104" s="197"/>
      <c r="HAZ104" s="197"/>
      <c r="HBA104" s="197"/>
      <c r="HBB104" s="197"/>
      <c r="HBC104" s="197"/>
      <c r="HBD104" s="197"/>
      <c r="HBE104" s="197"/>
      <c r="HBF104" s="197"/>
      <c r="HBG104" s="197"/>
      <c r="HBH104" s="197"/>
      <c r="HBI104" s="197"/>
      <c r="HBJ104" s="197"/>
      <c r="HBK104" s="197"/>
      <c r="HBL104" s="197"/>
      <c r="HBM104" s="197"/>
      <c r="HBN104" s="197"/>
      <c r="HBO104" s="197"/>
      <c r="HBP104" s="197"/>
      <c r="HBQ104" s="197"/>
      <c r="HBR104" s="197"/>
      <c r="HBS104" s="197"/>
      <c r="HBT104" s="197"/>
      <c r="HBU104" s="197"/>
      <c r="HBV104" s="197"/>
      <c r="HBW104" s="197"/>
      <c r="HBX104" s="197"/>
      <c r="HBY104" s="197"/>
      <c r="HBZ104" s="197"/>
      <c r="HCA104" s="197"/>
      <c r="HCB104" s="197"/>
      <c r="HCC104" s="197"/>
      <c r="HCD104" s="197"/>
      <c r="HCE104" s="197"/>
      <c r="HCF104" s="197"/>
      <c r="HCG104" s="197"/>
      <c r="HCH104" s="197"/>
      <c r="HCI104" s="197"/>
      <c r="HCJ104" s="197"/>
      <c r="HCK104" s="197"/>
      <c r="HCL104" s="197"/>
      <c r="HCM104" s="197"/>
      <c r="HCN104" s="197"/>
      <c r="HCO104" s="197"/>
      <c r="HCP104" s="197"/>
      <c r="HCQ104" s="197"/>
      <c r="HCR104" s="197"/>
      <c r="HCS104" s="197"/>
      <c r="HCT104" s="197"/>
      <c r="HCU104" s="197"/>
      <c r="HCV104" s="197"/>
      <c r="HCW104" s="197"/>
      <c r="HCX104" s="197"/>
      <c r="HCY104" s="197"/>
      <c r="HCZ104" s="197"/>
      <c r="HDA104" s="197"/>
      <c r="HDB104" s="197"/>
      <c r="HDC104" s="197"/>
      <c r="HDD104" s="197"/>
      <c r="HDE104" s="197"/>
      <c r="HDF104" s="197"/>
      <c r="HDG104" s="197"/>
      <c r="HDH104" s="197"/>
      <c r="HDI104" s="197"/>
      <c r="HDJ104" s="197"/>
      <c r="HDK104" s="197"/>
      <c r="HDL104" s="197"/>
      <c r="HDM104" s="197"/>
      <c r="HDN104" s="197"/>
      <c r="HDO104" s="197"/>
      <c r="HDP104" s="197"/>
      <c r="HDQ104" s="197"/>
      <c r="HDR104" s="197"/>
      <c r="HDS104" s="197"/>
      <c r="HDT104" s="197"/>
      <c r="HDU104" s="197"/>
      <c r="HDV104" s="197"/>
      <c r="HDW104" s="197"/>
      <c r="HDX104" s="197"/>
      <c r="HDY104" s="197"/>
      <c r="HDZ104" s="197"/>
      <c r="HEA104" s="197"/>
      <c r="HEB104" s="197"/>
      <c r="HEC104" s="197"/>
      <c r="HED104" s="197"/>
      <c r="HEE104" s="197"/>
      <c r="HEF104" s="197"/>
      <c r="HEG104" s="197"/>
      <c r="HEH104" s="197"/>
      <c r="HEI104" s="197"/>
      <c r="HEJ104" s="197"/>
      <c r="HEK104" s="197"/>
      <c r="HEL104" s="197"/>
      <c r="HEM104" s="197"/>
      <c r="HEN104" s="197"/>
      <c r="HEO104" s="197"/>
      <c r="HEP104" s="197"/>
      <c r="HEQ104" s="197"/>
      <c r="HER104" s="197"/>
      <c r="HES104" s="197"/>
      <c r="HET104" s="197"/>
      <c r="HEU104" s="197"/>
      <c r="HEV104" s="197"/>
      <c r="HEW104" s="197"/>
      <c r="HEX104" s="197"/>
      <c r="HEY104" s="197"/>
      <c r="HEZ104" s="197"/>
      <c r="HFA104" s="197"/>
      <c r="HFB104" s="197"/>
      <c r="HFC104" s="197"/>
      <c r="HFD104" s="197"/>
      <c r="HFE104" s="197"/>
      <c r="HFF104" s="197"/>
      <c r="HFG104" s="197"/>
      <c r="HFH104" s="197"/>
      <c r="HFI104" s="197"/>
      <c r="HFJ104" s="197"/>
      <c r="HFK104" s="197"/>
      <c r="HFL104" s="197"/>
      <c r="HFM104" s="197"/>
      <c r="HFN104" s="197"/>
      <c r="HFO104" s="197"/>
      <c r="HFP104" s="197"/>
      <c r="HFQ104" s="197"/>
      <c r="HFR104" s="197"/>
      <c r="HFS104" s="197"/>
      <c r="HFT104" s="197"/>
      <c r="HFU104" s="197"/>
      <c r="HFV104" s="197"/>
      <c r="HFW104" s="197"/>
      <c r="HFX104" s="197"/>
      <c r="HFY104" s="197"/>
      <c r="HFZ104" s="197"/>
      <c r="HGA104" s="197"/>
      <c r="HGB104" s="197"/>
      <c r="HGC104" s="197"/>
      <c r="HGD104" s="197"/>
      <c r="HGE104" s="197"/>
      <c r="HGF104" s="197"/>
      <c r="HGG104" s="197"/>
      <c r="HGH104" s="197"/>
      <c r="HGI104" s="197"/>
      <c r="HGJ104" s="197"/>
      <c r="HGK104" s="197"/>
      <c r="HGL104" s="197"/>
      <c r="HGM104" s="197"/>
      <c r="HGN104" s="197"/>
      <c r="HGO104" s="197"/>
      <c r="HGP104" s="197"/>
      <c r="HGQ104" s="197"/>
      <c r="HGR104" s="197"/>
      <c r="HGS104" s="197"/>
      <c r="HGT104" s="197"/>
      <c r="HGU104" s="197"/>
      <c r="HGV104" s="197"/>
      <c r="HGW104" s="197"/>
      <c r="HGX104" s="197"/>
      <c r="HGY104" s="197"/>
      <c r="HGZ104" s="197"/>
      <c r="HHA104" s="197"/>
      <c r="HHB104" s="197"/>
      <c r="HHC104" s="197"/>
      <c r="HHD104" s="197"/>
      <c r="HHE104" s="197"/>
      <c r="HHF104" s="197"/>
      <c r="HHG104" s="197"/>
      <c r="HHH104" s="197"/>
      <c r="HHI104" s="197"/>
      <c r="HHJ104" s="197"/>
      <c r="HHK104" s="197"/>
      <c r="HHL104" s="197"/>
      <c r="HHM104" s="197"/>
      <c r="HHN104" s="197"/>
      <c r="HHO104" s="197"/>
      <c r="HHP104" s="197"/>
      <c r="HHQ104" s="197"/>
      <c r="HHR104" s="197"/>
      <c r="HHS104" s="197"/>
      <c r="HHT104" s="197"/>
      <c r="HHU104" s="197"/>
      <c r="HHV104" s="197"/>
      <c r="HHW104" s="197"/>
      <c r="HHX104" s="197"/>
      <c r="HHY104" s="197"/>
      <c r="HHZ104" s="197"/>
      <c r="HIA104" s="197"/>
      <c r="HIB104" s="197"/>
      <c r="HIC104" s="197"/>
      <c r="HID104" s="197"/>
      <c r="HIE104" s="197"/>
      <c r="HIF104" s="197"/>
      <c r="HIG104" s="197"/>
      <c r="HIH104" s="197"/>
      <c r="HII104" s="197"/>
      <c r="HIJ104" s="197"/>
      <c r="HIK104" s="197"/>
      <c r="HIL104" s="197"/>
      <c r="HIM104" s="197"/>
      <c r="HIN104" s="197"/>
      <c r="HIO104" s="197"/>
      <c r="HIP104" s="197"/>
      <c r="HIQ104" s="197"/>
      <c r="HIR104" s="197"/>
      <c r="HIS104" s="197"/>
      <c r="HIT104" s="197"/>
      <c r="HIU104" s="197"/>
      <c r="HIV104" s="197"/>
      <c r="HIW104" s="197"/>
      <c r="HIX104" s="197"/>
      <c r="HIY104" s="197"/>
      <c r="HIZ104" s="197"/>
      <c r="HJA104" s="197"/>
      <c r="HJB104" s="197"/>
      <c r="HJC104" s="197"/>
      <c r="HJD104" s="197"/>
      <c r="HJE104" s="197"/>
      <c r="HJF104" s="197"/>
      <c r="HJG104" s="197"/>
      <c r="HJH104" s="197"/>
      <c r="HJI104" s="197"/>
      <c r="HJJ104" s="197"/>
      <c r="HJK104" s="197"/>
      <c r="HJL104" s="197"/>
      <c r="HJM104" s="197"/>
      <c r="HJN104" s="197"/>
      <c r="HJO104" s="197"/>
      <c r="HJP104" s="197"/>
      <c r="HJQ104" s="197"/>
      <c r="HJR104" s="197"/>
      <c r="HJS104" s="197"/>
      <c r="HJT104" s="197"/>
      <c r="HJU104" s="197"/>
      <c r="HJV104" s="197"/>
      <c r="HJW104" s="197"/>
      <c r="HJX104" s="197"/>
      <c r="HJY104" s="197"/>
      <c r="HJZ104" s="197"/>
      <c r="HKA104" s="197"/>
      <c r="HKB104" s="197"/>
      <c r="HKC104" s="197"/>
      <c r="HKD104" s="197"/>
      <c r="HKE104" s="197"/>
      <c r="HKF104" s="197"/>
      <c r="HKG104" s="197"/>
      <c r="HKH104" s="197"/>
      <c r="HKI104" s="197"/>
      <c r="HKJ104" s="197"/>
      <c r="HKK104" s="197"/>
      <c r="HKL104" s="197"/>
      <c r="HKM104" s="197"/>
      <c r="HKN104" s="197"/>
      <c r="HKO104" s="197"/>
      <c r="HKP104" s="197"/>
      <c r="HKQ104" s="197"/>
      <c r="HKR104" s="197"/>
      <c r="HKS104" s="197"/>
      <c r="HKT104" s="197"/>
      <c r="HKU104" s="197"/>
      <c r="HKV104" s="197"/>
      <c r="HKW104" s="197"/>
      <c r="HKX104" s="197"/>
      <c r="HKY104" s="197"/>
      <c r="HKZ104" s="197"/>
      <c r="HLA104" s="197"/>
      <c r="HLB104" s="197"/>
      <c r="HLC104" s="197"/>
      <c r="HLD104" s="197"/>
      <c r="HLE104" s="197"/>
      <c r="HLF104" s="197"/>
      <c r="HLG104" s="197"/>
      <c r="HLH104" s="197"/>
      <c r="HLI104" s="197"/>
      <c r="HLJ104" s="197"/>
      <c r="HLK104" s="197"/>
      <c r="HLL104" s="197"/>
      <c r="HLM104" s="197"/>
      <c r="HLN104" s="197"/>
      <c r="HLO104" s="197"/>
      <c r="HLP104" s="197"/>
      <c r="HLQ104" s="197"/>
      <c r="HLR104" s="197"/>
      <c r="HLS104" s="197"/>
      <c r="HLT104" s="197"/>
      <c r="HLU104" s="197"/>
      <c r="HLV104" s="197"/>
      <c r="HLW104" s="197"/>
      <c r="HLX104" s="197"/>
      <c r="HLY104" s="197"/>
      <c r="HLZ104" s="197"/>
      <c r="HMA104" s="197"/>
      <c r="HMB104" s="197"/>
      <c r="HMC104" s="197"/>
      <c r="HMD104" s="197"/>
      <c r="HME104" s="197"/>
      <c r="HMF104" s="197"/>
      <c r="HMG104" s="197"/>
      <c r="HMH104" s="197"/>
      <c r="HMI104" s="197"/>
      <c r="HMJ104" s="197"/>
      <c r="HMK104" s="197"/>
      <c r="HML104" s="197"/>
      <c r="HMM104" s="197"/>
      <c r="HMN104" s="197"/>
      <c r="HMO104" s="197"/>
      <c r="HMP104" s="197"/>
      <c r="HMQ104" s="197"/>
      <c r="HMR104" s="197"/>
      <c r="HMS104" s="197"/>
      <c r="HMT104" s="197"/>
      <c r="HMU104" s="197"/>
      <c r="HMV104" s="197"/>
      <c r="HMW104" s="197"/>
      <c r="HMX104" s="197"/>
      <c r="HMY104" s="197"/>
      <c r="HMZ104" s="197"/>
      <c r="HNA104" s="197"/>
      <c r="HNB104" s="197"/>
      <c r="HNC104" s="197"/>
      <c r="HND104" s="197"/>
      <c r="HNE104" s="197"/>
      <c r="HNF104" s="197"/>
      <c r="HNG104" s="197"/>
      <c r="HNH104" s="197"/>
      <c r="HNI104" s="197"/>
      <c r="HNJ104" s="197"/>
      <c r="HNK104" s="197"/>
      <c r="HNL104" s="197"/>
      <c r="HNM104" s="197"/>
      <c r="HNN104" s="197"/>
      <c r="HNO104" s="197"/>
      <c r="HNP104" s="197"/>
      <c r="HNQ104" s="197"/>
      <c r="HNR104" s="197"/>
      <c r="HNS104" s="197"/>
      <c r="HNT104" s="197"/>
      <c r="HNU104" s="197"/>
      <c r="HNV104" s="197"/>
      <c r="HNW104" s="197"/>
      <c r="HNX104" s="197"/>
      <c r="HNY104" s="197"/>
      <c r="HNZ104" s="197"/>
      <c r="HOA104" s="197"/>
      <c r="HOB104" s="197"/>
      <c r="HOC104" s="197"/>
      <c r="HOD104" s="197"/>
      <c r="HOE104" s="197"/>
      <c r="HOF104" s="197"/>
      <c r="HOG104" s="197"/>
      <c r="HOH104" s="197"/>
      <c r="HOI104" s="197"/>
      <c r="HOJ104" s="197"/>
      <c r="HOK104" s="197"/>
      <c r="HOL104" s="197"/>
      <c r="HOM104" s="197"/>
      <c r="HON104" s="197"/>
      <c r="HOO104" s="197"/>
      <c r="HOP104" s="197"/>
      <c r="HOQ104" s="197"/>
      <c r="HOR104" s="197"/>
      <c r="HOS104" s="197"/>
      <c r="HOT104" s="197"/>
      <c r="HOU104" s="197"/>
      <c r="HOV104" s="197"/>
      <c r="HOW104" s="197"/>
      <c r="HOX104" s="197"/>
      <c r="HOY104" s="197"/>
      <c r="HOZ104" s="197"/>
      <c r="HPA104" s="197"/>
      <c r="HPB104" s="197"/>
      <c r="HPC104" s="197"/>
      <c r="HPD104" s="197"/>
      <c r="HPE104" s="197"/>
      <c r="HPF104" s="197"/>
      <c r="HPG104" s="197"/>
      <c r="HPH104" s="197"/>
      <c r="HPI104" s="197"/>
      <c r="HPJ104" s="197"/>
      <c r="HPK104" s="197"/>
      <c r="HPL104" s="197"/>
      <c r="HPM104" s="197"/>
      <c r="HPN104" s="197"/>
      <c r="HPO104" s="197"/>
      <c r="HPP104" s="197"/>
      <c r="HPQ104" s="197"/>
      <c r="HPR104" s="197"/>
      <c r="HPS104" s="197"/>
      <c r="HPT104" s="197"/>
      <c r="HPU104" s="197"/>
      <c r="HPV104" s="197"/>
      <c r="HPW104" s="197"/>
      <c r="HPX104" s="197"/>
      <c r="HPY104" s="197"/>
      <c r="HPZ104" s="197"/>
      <c r="HQA104" s="197"/>
      <c r="HQB104" s="197"/>
      <c r="HQC104" s="197"/>
      <c r="HQD104" s="197"/>
      <c r="HQE104" s="197"/>
      <c r="HQF104" s="197"/>
      <c r="HQG104" s="197"/>
      <c r="HQH104" s="197"/>
      <c r="HQI104" s="197"/>
      <c r="HQJ104" s="197"/>
      <c r="HQK104" s="197"/>
      <c r="HQL104" s="197"/>
      <c r="HQM104" s="197"/>
      <c r="HQN104" s="197"/>
      <c r="HQO104" s="197"/>
      <c r="HQP104" s="197"/>
      <c r="HQQ104" s="197"/>
      <c r="HQR104" s="197"/>
      <c r="HQS104" s="197"/>
      <c r="HQT104" s="197"/>
      <c r="HQU104" s="197"/>
      <c r="HQV104" s="197"/>
      <c r="HQW104" s="197"/>
      <c r="HQX104" s="197"/>
      <c r="HQY104" s="197"/>
      <c r="HQZ104" s="197"/>
      <c r="HRA104" s="197"/>
      <c r="HRB104" s="197"/>
      <c r="HRC104" s="197"/>
      <c r="HRD104" s="197"/>
      <c r="HRE104" s="197"/>
      <c r="HRF104" s="197"/>
      <c r="HRG104" s="197"/>
      <c r="HRH104" s="197"/>
      <c r="HRI104" s="197"/>
      <c r="HRJ104" s="197"/>
      <c r="HRK104" s="197"/>
      <c r="HRL104" s="197"/>
      <c r="HRM104" s="197"/>
      <c r="HRN104" s="197"/>
      <c r="HRO104" s="197"/>
      <c r="HRP104" s="197"/>
      <c r="HRQ104" s="197"/>
      <c r="HRR104" s="197"/>
      <c r="HRS104" s="197"/>
      <c r="HRT104" s="197"/>
      <c r="HRU104" s="197"/>
      <c r="HRV104" s="197"/>
      <c r="HRW104" s="197"/>
      <c r="HRX104" s="197"/>
      <c r="HRY104" s="197"/>
      <c r="HRZ104" s="197"/>
      <c r="HSA104" s="197"/>
      <c r="HSB104" s="197"/>
      <c r="HSC104" s="197"/>
      <c r="HSD104" s="197"/>
      <c r="HSE104" s="197"/>
      <c r="HSF104" s="197"/>
      <c r="HSG104" s="197"/>
      <c r="HSH104" s="197"/>
      <c r="HSI104" s="197"/>
      <c r="HSJ104" s="197"/>
      <c r="HSK104" s="197"/>
      <c r="HSL104" s="197"/>
      <c r="HSM104" s="197"/>
      <c r="HSN104" s="197"/>
      <c r="HSO104" s="197"/>
      <c r="HSP104" s="197"/>
      <c r="HSQ104" s="197"/>
      <c r="HSR104" s="197"/>
      <c r="HSS104" s="197"/>
      <c r="HST104" s="197"/>
      <c r="HSU104" s="197"/>
      <c r="HSV104" s="197"/>
      <c r="HSW104" s="197"/>
      <c r="HSX104" s="197"/>
      <c r="HSY104" s="197"/>
      <c r="HSZ104" s="197"/>
      <c r="HTA104" s="197"/>
      <c r="HTB104" s="197"/>
      <c r="HTC104" s="197"/>
      <c r="HTD104" s="197"/>
      <c r="HTE104" s="197"/>
      <c r="HTF104" s="197"/>
      <c r="HTG104" s="197"/>
      <c r="HTH104" s="197"/>
      <c r="HTI104" s="197"/>
      <c r="HTJ104" s="197"/>
      <c r="HTK104" s="197"/>
      <c r="HTL104" s="197"/>
      <c r="HTM104" s="197"/>
      <c r="HTN104" s="197"/>
      <c r="HTO104" s="197"/>
      <c r="HTP104" s="197"/>
      <c r="HTQ104" s="197"/>
      <c r="HTR104" s="197"/>
      <c r="HTS104" s="197"/>
      <c r="HTT104" s="197"/>
      <c r="HTU104" s="197"/>
      <c r="HTV104" s="197"/>
      <c r="HTW104" s="197"/>
      <c r="HTX104" s="197"/>
      <c r="HTY104" s="197"/>
      <c r="HTZ104" s="197"/>
      <c r="HUA104" s="197"/>
      <c r="HUB104" s="197"/>
      <c r="HUC104" s="197"/>
      <c r="HUD104" s="197"/>
      <c r="HUE104" s="197"/>
      <c r="HUF104" s="197"/>
      <c r="HUG104" s="197"/>
      <c r="HUH104" s="197"/>
      <c r="HUI104" s="197"/>
      <c r="HUJ104" s="197"/>
      <c r="HUK104" s="197"/>
      <c r="HUL104" s="197"/>
      <c r="HUM104" s="197"/>
      <c r="HUN104" s="197"/>
      <c r="HUO104" s="197"/>
      <c r="HUP104" s="197"/>
      <c r="HUQ104" s="197"/>
      <c r="HUR104" s="197"/>
      <c r="HUS104" s="197"/>
      <c r="HUT104" s="197"/>
      <c r="HUU104" s="197"/>
      <c r="HUV104" s="197"/>
      <c r="HUW104" s="197"/>
      <c r="HUX104" s="197"/>
      <c r="HUY104" s="197"/>
      <c r="HUZ104" s="197"/>
      <c r="HVA104" s="197"/>
      <c r="HVB104" s="197"/>
      <c r="HVC104" s="197"/>
      <c r="HVD104" s="197"/>
      <c r="HVE104" s="197"/>
      <c r="HVF104" s="197"/>
      <c r="HVG104" s="197"/>
      <c r="HVH104" s="197"/>
      <c r="HVI104" s="197"/>
      <c r="HVJ104" s="197"/>
      <c r="HVK104" s="197"/>
      <c r="HVL104" s="197"/>
      <c r="HVM104" s="197"/>
      <c r="HVN104" s="197"/>
      <c r="HVO104" s="197"/>
      <c r="HVP104" s="197"/>
      <c r="HVQ104" s="197"/>
      <c r="HVR104" s="197"/>
      <c r="HVS104" s="197"/>
      <c r="HVT104" s="197"/>
      <c r="HVU104" s="197"/>
      <c r="HVV104" s="197"/>
      <c r="HVW104" s="197"/>
      <c r="HVX104" s="197"/>
      <c r="HVY104" s="197"/>
      <c r="HVZ104" s="197"/>
      <c r="HWA104" s="197"/>
      <c r="HWB104" s="197"/>
      <c r="HWC104" s="197"/>
      <c r="HWD104" s="197"/>
      <c r="HWE104" s="197"/>
      <c r="HWF104" s="197"/>
      <c r="HWG104" s="197"/>
      <c r="HWH104" s="197"/>
      <c r="HWI104" s="197"/>
      <c r="HWJ104" s="197"/>
      <c r="HWK104" s="197"/>
      <c r="HWL104" s="197"/>
      <c r="HWM104" s="197"/>
      <c r="HWN104" s="197"/>
      <c r="HWO104" s="197"/>
      <c r="HWP104" s="197"/>
      <c r="HWQ104" s="197"/>
      <c r="HWR104" s="197"/>
      <c r="HWS104" s="197"/>
      <c r="HWT104" s="197"/>
      <c r="HWU104" s="197"/>
      <c r="HWV104" s="197"/>
      <c r="HWW104" s="197"/>
      <c r="HWX104" s="197"/>
      <c r="HWY104" s="197"/>
      <c r="HWZ104" s="197"/>
      <c r="HXA104" s="197"/>
      <c r="HXB104" s="197"/>
      <c r="HXC104" s="197"/>
      <c r="HXD104" s="197"/>
      <c r="HXE104" s="197"/>
      <c r="HXF104" s="197"/>
      <c r="HXG104" s="197"/>
      <c r="HXH104" s="197"/>
      <c r="HXI104" s="197"/>
      <c r="HXJ104" s="197"/>
      <c r="HXK104" s="197"/>
      <c r="HXL104" s="197"/>
      <c r="HXM104" s="197"/>
      <c r="HXN104" s="197"/>
      <c r="HXO104" s="197"/>
      <c r="HXP104" s="197"/>
      <c r="HXQ104" s="197"/>
      <c r="HXR104" s="197"/>
      <c r="HXS104" s="197"/>
      <c r="HXT104" s="197"/>
      <c r="HXU104" s="197"/>
      <c r="HXV104" s="197"/>
      <c r="HXW104" s="197"/>
      <c r="HXX104" s="197"/>
      <c r="HXY104" s="197"/>
      <c r="HXZ104" s="197"/>
      <c r="HYA104" s="197"/>
      <c r="HYB104" s="197"/>
      <c r="HYC104" s="197"/>
      <c r="HYD104" s="197"/>
      <c r="HYE104" s="197"/>
      <c r="HYF104" s="197"/>
      <c r="HYG104" s="197"/>
      <c r="HYH104" s="197"/>
      <c r="HYI104" s="197"/>
      <c r="HYJ104" s="197"/>
      <c r="HYK104" s="197"/>
      <c r="HYL104" s="197"/>
      <c r="HYM104" s="197"/>
      <c r="HYN104" s="197"/>
      <c r="HYO104" s="197"/>
      <c r="HYP104" s="197"/>
      <c r="HYQ104" s="197"/>
      <c r="HYR104" s="197"/>
      <c r="HYS104" s="197"/>
      <c r="HYT104" s="197"/>
      <c r="HYU104" s="197"/>
      <c r="HYV104" s="197"/>
      <c r="HYW104" s="197"/>
      <c r="HYX104" s="197"/>
      <c r="HYY104" s="197"/>
      <c r="HYZ104" s="197"/>
      <c r="HZA104" s="197"/>
      <c r="HZB104" s="197"/>
      <c r="HZC104" s="197"/>
      <c r="HZD104" s="197"/>
      <c r="HZE104" s="197"/>
      <c r="HZF104" s="197"/>
      <c r="HZG104" s="197"/>
      <c r="HZH104" s="197"/>
      <c r="HZI104" s="197"/>
      <c r="HZJ104" s="197"/>
      <c r="HZK104" s="197"/>
      <c r="HZL104" s="197"/>
      <c r="HZM104" s="197"/>
      <c r="HZN104" s="197"/>
      <c r="HZO104" s="197"/>
      <c r="HZP104" s="197"/>
      <c r="HZQ104" s="197"/>
      <c r="HZR104" s="197"/>
      <c r="HZS104" s="197"/>
      <c r="HZT104" s="197"/>
      <c r="HZU104" s="197"/>
      <c r="HZV104" s="197"/>
      <c r="HZW104" s="197"/>
      <c r="HZX104" s="197"/>
      <c r="HZY104" s="197"/>
      <c r="HZZ104" s="197"/>
      <c r="IAA104" s="197"/>
      <c r="IAB104" s="197"/>
      <c r="IAC104" s="197"/>
      <c r="IAD104" s="197"/>
      <c r="IAE104" s="197"/>
      <c r="IAF104" s="197"/>
      <c r="IAG104" s="197"/>
      <c r="IAH104" s="197"/>
      <c r="IAI104" s="197"/>
      <c r="IAJ104" s="197"/>
      <c r="IAK104" s="197"/>
      <c r="IAL104" s="197"/>
      <c r="IAM104" s="197"/>
      <c r="IAN104" s="197"/>
      <c r="IAO104" s="197"/>
      <c r="IAP104" s="197"/>
      <c r="IAQ104" s="197"/>
      <c r="IAR104" s="197"/>
      <c r="IAS104" s="197"/>
      <c r="IAT104" s="197"/>
      <c r="IAU104" s="197"/>
      <c r="IAV104" s="197"/>
      <c r="IAW104" s="197"/>
      <c r="IAX104" s="197"/>
      <c r="IAY104" s="197"/>
      <c r="IAZ104" s="197"/>
      <c r="IBA104" s="197"/>
      <c r="IBB104" s="197"/>
      <c r="IBC104" s="197"/>
      <c r="IBD104" s="197"/>
      <c r="IBE104" s="197"/>
      <c r="IBF104" s="197"/>
      <c r="IBG104" s="197"/>
      <c r="IBH104" s="197"/>
      <c r="IBI104" s="197"/>
      <c r="IBJ104" s="197"/>
      <c r="IBK104" s="197"/>
      <c r="IBL104" s="197"/>
      <c r="IBM104" s="197"/>
      <c r="IBN104" s="197"/>
      <c r="IBO104" s="197"/>
      <c r="IBP104" s="197"/>
      <c r="IBQ104" s="197"/>
      <c r="IBR104" s="197"/>
      <c r="IBS104" s="197"/>
      <c r="IBT104" s="197"/>
      <c r="IBU104" s="197"/>
      <c r="IBV104" s="197"/>
      <c r="IBW104" s="197"/>
      <c r="IBX104" s="197"/>
      <c r="IBY104" s="197"/>
      <c r="IBZ104" s="197"/>
      <c r="ICA104" s="197"/>
      <c r="ICB104" s="197"/>
      <c r="ICC104" s="197"/>
      <c r="ICD104" s="197"/>
      <c r="ICE104" s="197"/>
      <c r="ICF104" s="197"/>
      <c r="ICG104" s="197"/>
      <c r="ICH104" s="197"/>
      <c r="ICI104" s="197"/>
      <c r="ICJ104" s="197"/>
      <c r="ICK104" s="197"/>
      <c r="ICL104" s="197"/>
      <c r="ICM104" s="197"/>
      <c r="ICN104" s="197"/>
      <c r="ICO104" s="197"/>
      <c r="ICP104" s="197"/>
      <c r="ICQ104" s="197"/>
      <c r="ICR104" s="197"/>
      <c r="ICS104" s="197"/>
      <c r="ICT104" s="197"/>
      <c r="ICU104" s="197"/>
      <c r="ICV104" s="197"/>
      <c r="ICW104" s="197"/>
      <c r="ICX104" s="197"/>
      <c r="ICY104" s="197"/>
      <c r="ICZ104" s="197"/>
      <c r="IDA104" s="197"/>
      <c r="IDB104" s="197"/>
      <c r="IDC104" s="197"/>
      <c r="IDD104" s="197"/>
      <c r="IDE104" s="197"/>
      <c r="IDF104" s="197"/>
      <c r="IDG104" s="197"/>
      <c r="IDH104" s="197"/>
      <c r="IDI104" s="197"/>
      <c r="IDJ104" s="197"/>
      <c r="IDK104" s="197"/>
      <c r="IDL104" s="197"/>
      <c r="IDM104" s="197"/>
      <c r="IDN104" s="197"/>
      <c r="IDO104" s="197"/>
      <c r="IDP104" s="197"/>
      <c r="IDQ104" s="197"/>
      <c r="IDR104" s="197"/>
      <c r="IDS104" s="197"/>
      <c r="IDT104" s="197"/>
      <c r="IDU104" s="197"/>
      <c r="IDV104" s="197"/>
      <c r="IDW104" s="197"/>
      <c r="IDX104" s="197"/>
      <c r="IDY104" s="197"/>
      <c r="IDZ104" s="197"/>
      <c r="IEA104" s="197"/>
      <c r="IEB104" s="197"/>
      <c r="IEC104" s="197"/>
      <c r="IED104" s="197"/>
      <c r="IEE104" s="197"/>
      <c r="IEF104" s="197"/>
      <c r="IEG104" s="197"/>
      <c r="IEH104" s="197"/>
      <c r="IEI104" s="197"/>
      <c r="IEJ104" s="197"/>
      <c r="IEK104" s="197"/>
      <c r="IEL104" s="197"/>
      <c r="IEM104" s="197"/>
      <c r="IEN104" s="197"/>
      <c r="IEO104" s="197"/>
      <c r="IEP104" s="197"/>
      <c r="IEQ104" s="197"/>
      <c r="IER104" s="197"/>
      <c r="IES104" s="197"/>
      <c r="IET104" s="197"/>
      <c r="IEU104" s="197"/>
      <c r="IEV104" s="197"/>
      <c r="IEW104" s="197"/>
      <c r="IEX104" s="197"/>
      <c r="IEY104" s="197"/>
      <c r="IEZ104" s="197"/>
      <c r="IFA104" s="197"/>
      <c r="IFB104" s="197"/>
      <c r="IFC104" s="197"/>
      <c r="IFD104" s="197"/>
      <c r="IFE104" s="197"/>
      <c r="IFF104" s="197"/>
      <c r="IFG104" s="197"/>
      <c r="IFH104" s="197"/>
      <c r="IFI104" s="197"/>
      <c r="IFJ104" s="197"/>
      <c r="IFK104" s="197"/>
      <c r="IFL104" s="197"/>
      <c r="IFM104" s="197"/>
      <c r="IFN104" s="197"/>
      <c r="IFO104" s="197"/>
      <c r="IFP104" s="197"/>
      <c r="IFQ104" s="197"/>
      <c r="IFR104" s="197"/>
      <c r="IFS104" s="197"/>
      <c r="IFT104" s="197"/>
      <c r="IFU104" s="197"/>
      <c r="IFV104" s="197"/>
      <c r="IFW104" s="197"/>
      <c r="IFX104" s="197"/>
      <c r="IFY104" s="197"/>
      <c r="IFZ104" s="197"/>
      <c r="IGA104" s="197"/>
      <c r="IGB104" s="197"/>
      <c r="IGC104" s="197"/>
      <c r="IGD104" s="197"/>
      <c r="IGE104" s="197"/>
      <c r="IGF104" s="197"/>
      <c r="IGG104" s="197"/>
      <c r="IGH104" s="197"/>
      <c r="IGI104" s="197"/>
      <c r="IGJ104" s="197"/>
      <c r="IGK104" s="197"/>
      <c r="IGL104" s="197"/>
      <c r="IGM104" s="197"/>
      <c r="IGN104" s="197"/>
      <c r="IGO104" s="197"/>
      <c r="IGP104" s="197"/>
      <c r="IGQ104" s="197"/>
      <c r="IGR104" s="197"/>
      <c r="IGS104" s="197"/>
      <c r="IGT104" s="197"/>
      <c r="IGU104" s="197"/>
      <c r="IGV104" s="197"/>
      <c r="IGW104" s="197"/>
      <c r="IGX104" s="197"/>
      <c r="IGY104" s="197"/>
      <c r="IGZ104" s="197"/>
      <c r="IHA104" s="197"/>
      <c r="IHB104" s="197"/>
      <c r="IHC104" s="197"/>
      <c r="IHD104" s="197"/>
      <c r="IHE104" s="197"/>
      <c r="IHF104" s="197"/>
      <c r="IHG104" s="197"/>
      <c r="IHH104" s="197"/>
      <c r="IHI104" s="197"/>
      <c r="IHJ104" s="197"/>
      <c r="IHK104" s="197"/>
      <c r="IHL104" s="197"/>
      <c r="IHM104" s="197"/>
      <c r="IHN104" s="197"/>
      <c r="IHO104" s="197"/>
      <c r="IHP104" s="197"/>
      <c r="IHQ104" s="197"/>
      <c r="IHR104" s="197"/>
      <c r="IHS104" s="197"/>
      <c r="IHT104" s="197"/>
      <c r="IHU104" s="197"/>
      <c r="IHV104" s="197"/>
      <c r="IHW104" s="197"/>
      <c r="IHX104" s="197"/>
      <c r="IHY104" s="197"/>
      <c r="IHZ104" s="197"/>
      <c r="IIA104" s="197"/>
      <c r="IIB104" s="197"/>
      <c r="IIC104" s="197"/>
      <c r="IID104" s="197"/>
      <c r="IIE104" s="197"/>
      <c r="IIF104" s="197"/>
      <c r="IIG104" s="197"/>
      <c r="IIH104" s="197"/>
      <c r="III104" s="197"/>
      <c r="IIJ104" s="197"/>
      <c r="IIK104" s="197"/>
      <c r="IIL104" s="197"/>
      <c r="IIM104" s="197"/>
      <c r="IIN104" s="197"/>
      <c r="IIO104" s="197"/>
      <c r="IIP104" s="197"/>
      <c r="IIQ104" s="197"/>
      <c r="IIR104" s="197"/>
      <c r="IIS104" s="197"/>
      <c r="IIT104" s="197"/>
      <c r="IIU104" s="197"/>
      <c r="IIV104" s="197"/>
      <c r="IIW104" s="197"/>
      <c r="IIX104" s="197"/>
      <c r="IIY104" s="197"/>
      <c r="IIZ104" s="197"/>
      <c r="IJA104" s="197"/>
      <c r="IJB104" s="197"/>
      <c r="IJC104" s="197"/>
      <c r="IJD104" s="197"/>
      <c r="IJE104" s="197"/>
      <c r="IJF104" s="197"/>
      <c r="IJG104" s="197"/>
      <c r="IJH104" s="197"/>
      <c r="IJI104" s="197"/>
      <c r="IJJ104" s="197"/>
      <c r="IJK104" s="197"/>
      <c r="IJL104" s="197"/>
      <c r="IJM104" s="197"/>
      <c r="IJN104" s="197"/>
      <c r="IJO104" s="197"/>
      <c r="IJP104" s="197"/>
      <c r="IJQ104" s="197"/>
      <c r="IJR104" s="197"/>
      <c r="IJS104" s="197"/>
      <c r="IJT104" s="197"/>
      <c r="IJU104" s="197"/>
      <c r="IJV104" s="197"/>
      <c r="IJW104" s="197"/>
      <c r="IJX104" s="197"/>
      <c r="IJY104" s="197"/>
      <c r="IJZ104" s="197"/>
      <c r="IKA104" s="197"/>
      <c r="IKB104" s="197"/>
      <c r="IKC104" s="197"/>
      <c r="IKD104" s="197"/>
      <c r="IKE104" s="197"/>
      <c r="IKF104" s="197"/>
      <c r="IKG104" s="197"/>
      <c r="IKH104" s="197"/>
      <c r="IKI104" s="197"/>
      <c r="IKJ104" s="197"/>
      <c r="IKK104" s="197"/>
      <c r="IKL104" s="197"/>
      <c r="IKM104" s="197"/>
      <c r="IKN104" s="197"/>
      <c r="IKO104" s="197"/>
      <c r="IKP104" s="197"/>
      <c r="IKQ104" s="197"/>
      <c r="IKR104" s="197"/>
      <c r="IKS104" s="197"/>
      <c r="IKT104" s="197"/>
      <c r="IKU104" s="197"/>
      <c r="IKV104" s="197"/>
      <c r="IKW104" s="197"/>
      <c r="IKX104" s="197"/>
      <c r="IKY104" s="197"/>
      <c r="IKZ104" s="197"/>
      <c r="ILA104" s="197"/>
      <c r="ILB104" s="197"/>
      <c r="ILC104" s="197"/>
      <c r="ILD104" s="197"/>
      <c r="ILE104" s="197"/>
      <c r="ILF104" s="197"/>
      <c r="ILG104" s="197"/>
      <c r="ILH104" s="197"/>
      <c r="ILI104" s="197"/>
      <c r="ILJ104" s="197"/>
      <c r="ILK104" s="197"/>
      <c r="ILL104" s="197"/>
      <c r="ILM104" s="197"/>
      <c r="ILN104" s="197"/>
      <c r="ILO104" s="197"/>
      <c r="ILP104" s="197"/>
      <c r="ILQ104" s="197"/>
      <c r="ILR104" s="197"/>
      <c r="ILS104" s="197"/>
      <c r="ILT104" s="197"/>
      <c r="ILU104" s="197"/>
      <c r="ILV104" s="197"/>
      <c r="ILW104" s="197"/>
      <c r="ILX104" s="197"/>
      <c r="ILY104" s="197"/>
      <c r="ILZ104" s="197"/>
      <c r="IMA104" s="197"/>
      <c r="IMB104" s="197"/>
      <c r="IMC104" s="197"/>
      <c r="IMD104" s="197"/>
      <c r="IME104" s="197"/>
      <c r="IMF104" s="197"/>
      <c r="IMG104" s="197"/>
      <c r="IMH104" s="197"/>
      <c r="IMI104" s="197"/>
      <c r="IMJ104" s="197"/>
      <c r="IMK104" s="197"/>
      <c r="IML104" s="197"/>
      <c r="IMM104" s="197"/>
      <c r="IMN104" s="197"/>
      <c r="IMO104" s="197"/>
      <c r="IMP104" s="197"/>
      <c r="IMQ104" s="197"/>
      <c r="IMR104" s="197"/>
      <c r="IMS104" s="197"/>
      <c r="IMT104" s="197"/>
      <c r="IMU104" s="197"/>
      <c r="IMV104" s="197"/>
      <c r="IMW104" s="197"/>
      <c r="IMX104" s="197"/>
      <c r="IMY104" s="197"/>
      <c r="IMZ104" s="197"/>
      <c r="INA104" s="197"/>
      <c r="INB104" s="197"/>
      <c r="INC104" s="197"/>
      <c r="IND104" s="197"/>
      <c r="INE104" s="197"/>
      <c r="INF104" s="197"/>
      <c r="ING104" s="197"/>
      <c r="INH104" s="197"/>
      <c r="INI104" s="197"/>
      <c r="INJ104" s="197"/>
      <c r="INK104" s="197"/>
      <c r="INL104" s="197"/>
      <c r="INM104" s="197"/>
      <c r="INN104" s="197"/>
      <c r="INO104" s="197"/>
      <c r="INP104" s="197"/>
      <c r="INQ104" s="197"/>
      <c r="INR104" s="197"/>
      <c r="INS104" s="197"/>
      <c r="INT104" s="197"/>
      <c r="INU104" s="197"/>
      <c r="INV104" s="197"/>
      <c r="INW104" s="197"/>
      <c r="INX104" s="197"/>
      <c r="INY104" s="197"/>
      <c r="INZ104" s="197"/>
      <c r="IOA104" s="197"/>
      <c r="IOB104" s="197"/>
      <c r="IOC104" s="197"/>
      <c r="IOD104" s="197"/>
      <c r="IOE104" s="197"/>
      <c r="IOF104" s="197"/>
      <c r="IOG104" s="197"/>
      <c r="IOH104" s="197"/>
      <c r="IOI104" s="197"/>
      <c r="IOJ104" s="197"/>
      <c r="IOK104" s="197"/>
      <c r="IOL104" s="197"/>
      <c r="IOM104" s="197"/>
      <c r="ION104" s="197"/>
      <c r="IOO104" s="197"/>
      <c r="IOP104" s="197"/>
      <c r="IOQ104" s="197"/>
      <c r="IOR104" s="197"/>
      <c r="IOS104" s="197"/>
      <c r="IOT104" s="197"/>
      <c r="IOU104" s="197"/>
      <c r="IOV104" s="197"/>
      <c r="IOW104" s="197"/>
      <c r="IOX104" s="197"/>
      <c r="IOY104" s="197"/>
      <c r="IOZ104" s="197"/>
      <c r="IPA104" s="197"/>
      <c r="IPB104" s="197"/>
      <c r="IPC104" s="197"/>
      <c r="IPD104" s="197"/>
      <c r="IPE104" s="197"/>
      <c r="IPF104" s="197"/>
      <c r="IPG104" s="197"/>
      <c r="IPH104" s="197"/>
      <c r="IPI104" s="197"/>
      <c r="IPJ104" s="197"/>
      <c r="IPK104" s="197"/>
      <c r="IPL104" s="197"/>
      <c r="IPM104" s="197"/>
      <c r="IPN104" s="197"/>
      <c r="IPO104" s="197"/>
      <c r="IPP104" s="197"/>
      <c r="IPQ104" s="197"/>
      <c r="IPR104" s="197"/>
      <c r="IPS104" s="197"/>
      <c r="IPT104" s="197"/>
      <c r="IPU104" s="197"/>
      <c r="IPV104" s="197"/>
      <c r="IPW104" s="197"/>
      <c r="IPX104" s="197"/>
      <c r="IPY104" s="197"/>
      <c r="IPZ104" s="197"/>
      <c r="IQA104" s="197"/>
      <c r="IQB104" s="197"/>
      <c r="IQC104" s="197"/>
      <c r="IQD104" s="197"/>
      <c r="IQE104" s="197"/>
      <c r="IQF104" s="197"/>
      <c r="IQG104" s="197"/>
      <c r="IQH104" s="197"/>
      <c r="IQI104" s="197"/>
      <c r="IQJ104" s="197"/>
      <c r="IQK104" s="197"/>
      <c r="IQL104" s="197"/>
      <c r="IQM104" s="197"/>
      <c r="IQN104" s="197"/>
      <c r="IQO104" s="197"/>
      <c r="IQP104" s="197"/>
      <c r="IQQ104" s="197"/>
      <c r="IQR104" s="197"/>
      <c r="IQS104" s="197"/>
      <c r="IQT104" s="197"/>
      <c r="IQU104" s="197"/>
      <c r="IQV104" s="197"/>
      <c r="IQW104" s="197"/>
      <c r="IQX104" s="197"/>
      <c r="IQY104" s="197"/>
      <c r="IQZ104" s="197"/>
      <c r="IRA104" s="197"/>
      <c r="IRB104" s="197"/>
      <c r="IRC104" s="197"/>
      <c r="IRD104" s="197"/>
      <c r="IRE104" s="197"/>
      <c r="IRF104" s="197"/>
      <c r="IRG104" s="197"/>
      <c r="IRH104" s="197"/>
      <c r="IRI104" s="197"/>
      <c r="IRJ104" s="197"/>
      <c r="IRK104" s="197"/>
      <c r="IRL104" s="197"/>
      <c r="IRM104" s="197"/>
      <c r="IRN104" s="197"/>
      <c r="IRO104" s="197"/>
      <c r="IRP104" s="197"/>
      <c r="IRQ104" s="197"/>
      <c r="IRR104" s="197"/>
      <c r="IRS104" s="197"/>
      <c r="IRT104" s="197"/>
      <c r="IRU104" s="197"/>
      <c r="IRV104" s="197"/>
      <c r="IRW104" s="197"/>
      <c r="IRX104" s="197"/>
      <c r="IRY104" s="197"/>
      <c r="IRZ104" s="197"/>
      <c r="ISA104" s="197"/>
      <c r="ISB104" s="197"/>
      <c r="ISC104" s="197"/>
      <c r="ISD104" s="197"/>
      <c r="ISE104" s="197"/>
      <c r="ISF104" s="197"/>
      <c r="ISG104" s="197"/>
      <c r="ISH104" s="197"/>
      <c r="ISI104" s="197"/>
      <c r="ISJ104" s="197"/>
      <c r="ISK104" s="197"/>
      <c r="ISL104" s="197"/>
      <c r="ISM104" s="197"/>
      <c r="ISN104" s="197"/>
      <c r="ISO104" s="197"/>
      <c r="ISP104" s="197"/>
      <c r="ISQ104" s="197"/>
      <c r="ISR104" s="197"/>
      <c r="ISS104" s="197"/>
      <c r="IST104" s="197"/>
      <c r="ISU104" s="197"/>
      <c r="ISV104" s="197"/>
      <c r="ISW104" s="197"/>
      <c r="ISX104" s="197"/>
      <c r="ISY104" s="197"/>
      <c r="ISZ104" s="197"/>
      <c r="ITA104" s="197"/>
      <c r="ITB104" s="197"/>
      <c r="ITC104" s="197"/>
      <c r="ITD104" s="197"/>
      <c r="ITE104" s="197"/>
      <c r="ITF104" s="197"/>
      <c r="ITG104" s="197"/>
      <c r="ITH104" s="197"/>
      <c r="ITI104" s="197"/>
      <c r="ITJ104" s="197"/>
      <c r="ITK104" s="197"/>
      <c r="ITL104" s="197"/>
      <c r="ITM104" s="197"/>
      <c r="ITN104" s="197"/>
      <c r="ITO104" s="197"/>
      <c r="ITP104" s="197"/>
      <c r="ITQ104" s="197"/>
      <c r="ITR104" s="197"/>
      <c r="ITS104" s="197"/>
      <c r="ITT104" s="197"/>
      <c r="ITU104" s="197"/>
      <c r="ITV104" s="197"/>
      <c r="ITW104" s="197"/>
      <c r="ITX104" s="197"/>
      <c r="ITY104" s="197"/>
      <c r="ITZ104" s="197"/>
      <c r="IUA104" s="197"/>
      <c r="IUB104" s="197"/>
      <c r="IUC104" s="197"/>
      <c r="IUD104" s="197"/>
      <c r="IUE104" s="197"/>
      <c r="IUF104" s="197"/>
      <c r="IUG104" s="197"/>
      <c r="IUH104" s="197"/>
      <c r="IUI104" s="197"/>
      <c r="IUJ104" s="197"/>
      <c r="IUK104" s="197"/>
      <c r="IUL104" s="197"/>
      <c r="IUM104" s="197"/>
      <c r="IUN104" s="197"/>
      <c r="IUO104" s="197"/>
      <c r="IUP104" s="197"/>
      <c r="IUQ104" s="197"/>
      <c r="IUR104" s="197"/>
      <c r="IUS104" s="197"/>
      <c r="IUT104" s="197"/>
      <c r="IUU104" s="197"/>
      <c r="IUV104" s="197"/>
      <c r="IUW104" s="197"/>
      <c r="IUX104" s="197"/>
      <c r="IUY104" s="197"/>
      <c r="IUZ104" s="197"/>
      <c r="IVA104" s="197"/>
      <c r="IVB104" s="197"/>
      <c r="IVC104" s="197"/>
      <c r="IVD104" s="197"/>
      <c r="IVE104" s="197"/>
      <c r="IVF104" s="197"/>
      <c r="IVG104" s="197"/>
      <c r="IVH104" s="197"/>
      <c r="IVI104" s="197"/>
      <c r="IVJ104" s="197"/>
      <c r="IVK104" s="197"/>
      <c r="IVL104" s="197"/>
      <c r="IVM104" s="197"/>
      <c r="IVN104" s="197"/>
      <c r="IVO104" s="197"/>
      <c r="IVP104" s="197"/>
      <c r="IVQ104" s="197"/>
      <c r="IVR104" s="197"/>
      <c r="IVS104" s="197"/>
      <c r="IVT104" s="197"/>
      <c r="IVU104" s="197"/>
      <c r="IVV104" s="197"/>
      <c r="IVW104" s="197"/>
      <c r="IVX104" s="197"/>
      <c r="IVY104" s="197"/>
      <c r="IVZ104" s="197"/>
      <c r="IWA104" s="197"/>
      <c r="IWB104" s="197"/>
      <c r="IWC104" s="197"/>
      <c r="IWD104" s="197"/>
      <c r="IWE104" s="197"/>
      <c r="IWF104" s="197"/>
      <c r="IWG104" s="197"/>
      <c r="IWH104" s="197"/>
      <c r="IWI104" s="197"/>
      <c r="IWJ104" s="197"/>
      <c r="IWK104" s="197"/>
      <c r="IWL104" s="197"/>
      <c r="IWM104" s="197"/>
      <c r="IWN104" s="197"/>
      <c r="IWO104" s="197"/>
      <c r="IWP104" s="197"/>
      <c r="IWQ104" s="197"/>
      <c r="IWR104" s="197"/>
      <c r="IWS104" s="197"/>
      <c r="IWT104" s="197"/>
      <c r="IWU104" s="197"/>
      <c r="IWV104" s="197"/>
      <c r="IWW104" s="197"/>
      <c r="IWX104" s="197"/>
      <c r="IWY104" s="197"/>
      <c r="IWZ104" s="197"/>
      <c r="IXA104" s="197"/>
      <c r="IXB104" s="197"/>
      <c r="IXC104" s="197"/>
      <c r="IXD104" s="197"/>
      <c r="IXE104" s="197"/>
      <c r="IXF104" s="197"/>
      <c r="IXG104" s="197"/>
      <c r="IXH104" s="197"/>
      <c r="IXI104" s="197"/>
      <c r="IXJ104" s="197"/>
      <c r="IXK104" s="197"/>
      <c r="IXL104" s="197"/>
      <c r="IXM104" s="197"/>
      <c r="IXN104" s="197"/>
      <c r="IXO104" s="197"/>
      <c r="IXP104" s="197"/>
      <c r="IXQ104" s="197"/>
      <c r="IXR104" s="197"/>
      <c r="IXS104" s="197"/>
      <c r="IXT104" s="197"/>
      <c r="IXU104" s="197"/>
      <c r="IXV104" s="197"/>
      <c r="IXW104" s="197"/>
      <c r="IXX104" s="197"/>
      <c r="IXY104" s="197"/>
      <c r="IXZ104" s="197"/>
      <c r="IYA104" s="197"/>
      <c r="IYB104" s="197"/>
      <c r="IYC104" s="197"/>
      <c r="IYD104" s="197"/>
      <c r="IYE104" s="197"/>
      <c r="IYF104" s="197"/>
      <c r="IYG104" s="197"/>
      <c r="IYH104" s="197"/>
      <c r="IYI104" s="197"/>
      <c r="IYJ104" s="197"/>
      <c r="IYK104" s="197"/>
      <c r="IYL104" s="197"/>
      <c r="IYM104" s="197"/>
      <c r="IYN104" s="197"/>
      <c r="IYO104" s="197"/>
      <c r="IYP104" s="197"/>
      <c r="IYQ104" s="197"/>
      <c r="IYR104" s="197"/>
      <c r="IYS104" s="197"/>
      <c r="IYT104" s="197"/>
      <c r="IYU104" s="197"/>
      <c r="IYV104" s="197"/>
      <c r="IYW104" s="197"/>
      <c r="IYX104" s="197"/>
      <c r="IYY104" s="197"/>
      <c r="IYZ104" s="197"/>
      <c r="IZA104" s="197"/>
      <c r="IZB104" s="197"/>
      <c r="IZC104" s="197"/>
      <c r="IZD104" s="197"/>
      <c r="IZE104" s="197"/>
      <c r="IZF104" s="197"/>
      <c r="IZG104" s="197"/>
      <c r="IZH104" s="197"/>
      <c r="IZI104" s="197"/>
      <c r="IZJ104" s="197"/>
      <c r="IZK104" s="197"/>
      <c r="IZL104" s="197"/>
      <c r="IZM104" s="197"/>
      <c r="IZN104" s="197"/>
      <c r="IZO104" s="197"/>
      <c r="IZP104" s="197"/>
      <c r="IZQ104" s="197"/>
      <c r="IZR104" s="197"/>
      <c r="IZS104" s="197"/>
      <c r="IZT104" s="197"/>
      <c r="IZU104" s="197"/>
      <c r="IZV104" s="197"/>
      <c r="IZW104" s="197"/>
      <c r="IZX104" s="197"/>
      <c r="IZY104" s="197"/>
      <c r="IZZ104" s="197"/>
      <c r="JAA104" s="197"/>
      <c r="JAB104" s="197"/>
      <c r="JAC104" s="197"/>
      <c r="JAD104" s="197"/>
      <c r="JAE104" s="197"/>
      <c r="JAF104" s="197"/>
      <c r="JAG104" s="197"/>
      <c r="JAH104" s="197"/>
      <c r="JAI104" s="197"/>
      <c r="JAJ104" s="197"/>
      <c r="JAK104" s="197"/>
      <c r="JAL104" s="197"/>
      <c r="JAM104" s="197"/>
      <c r="JAN104" s="197"/>
      <c r="JAO104" s="197"/>
      <c r="JAP104" s="197"/>
      <c r="JAQ104" s="197"/>
      <c r="JAR104" s="197"/>
      <c r="JAS104" s="197"/>
      <c r="JAT104" s="197"/>
      <c r="JAU104" s="197"/>
      <c r="JAV104" s="197"/>
      <c r="JAW104" s="197"/>
      <c r="JAX104" s="197"/>
      <c r="JAY104" s="197"/>
      <c r="JAZ104" s="197"/>
      <c r="JBA104" s="197"/>
      <c r="JBB104" s="197"/>
      <c r="JBC104" s="197"/>
      <c r="JBD104" s="197"/>
      <c r="JBE104" s="197"/>
      <c r="JBF104" s="197"/>
      <c r="JBG104" s="197"/>
      <c r="JBH104" s="197"/>
      <c r="JBI104" s="197"/>
      <c r="JBJ104" s="197"/>
      <c r="JBK104" s="197"/>
      <c r="JBL104" s="197"/>
      <c r="JBM104" s="197"/>
      <c r="JBN104" s="197"/>
      <c r="JBO104" s="197"/>
      <c r="JBP104" s="197"/>
      <c r="JBQ104" s="197"/>
      <c r="JBR104" s="197"/>
      <c r="JBS104" s="197"/>
      <c r="JBT104" s="197"/>
      <c r="JBU104" s="197"/>
      <c r="JBV104" s="197"/>
      <c r="JBW104" s="197"/>
      <c r="JBX104" s="197"/>
      <c r="JBY104" s="197"/>
      <c r="JBZ104" s="197"/>
      <c r="JCA104" s="197"/>
      <c r="JCB104" s="197"/>
      <c r="JCC104" s="197"/>
      <c r="JCD104" s="197"/>
      <c r="JCE104" s="197"/>
      <c r="JCF104" s="197"/>
      <c r="JCG104" s="197"/>
      <c r="JCH104" s="197"/>
      <c r="JCI104" s="197"/>
      <c r="JCJ104" s="197"/>
      <c r="JCK104" s="197"/>
      <c r="JCL104" s="197"/>
      <c r="JCM104" s="197"/>
      <c r="JCN104" s="197"/>
      <c r="JCO104" s="197"/>
      <c r="JCP104" s="197"/>
      <c r="JCQ104" s="197"/>
      <c r="JCR104" s="197"/>
      <c r="JCS104" s="197"/>
      <c r="JCT104" s="197"/>
      <c r="JCU104" s="197"/>
      <c r="JCV104" s="197"/>
      <c r="JCW104" s="197"/>
      <c r="JCX104" s="197"/>
      <c r="JCY104" s="197"/>
      <c r="JCZ104" s="197"/>
      <c r="JDA104" s="197"/>
      <c r="JDB104" s="197"/>
      <c r="JDC104" s="197"/>
      <c r="JDD104" s="197"/>
      <c r="JDE104" s="197"/>
      <c r="JDF104" s="197"/>
      <c r="JDG104" s="197"/>
      <c r="JDH104" s="197"/>
      <c r="JDI104" s="197"/>
      <c r="JDJ104" s="197"/>
      <c r="JDK104" s="197"/>
      <c r="JDL104" s="197"/>
      <c r="JDM104" s="197"/>
      <c r="JDN104" s="197"/>
      <c r="JDO104" s="197"/>
      <c r="JDP104" s="197"/>
      <c r="JDQ104" s="197"/>
      <c r="JDR104" s="197"/>
      <c r="JDS104" s="197"/>
      <c r="JDT104" s="197"/>
      <c r="JDU104" s="197"/>
      <c r="JDV104" s="197"/>
      <c r="JDW104" s="197"/>
      <c r="JDX104" s="197"/>
      <c r="JDY104" s="197"/>
      <c r="JDZ104" s="197"/>
      <c r="JEA104" s="197"/>
      <c r="JEB104" s="197"/>
      <c r="JEC104" s="197"/>
      <c r="JED104" s="197"/>
      <c r="JEE104" s="197"/>
      <c r="JEF104" s="197"/>
      <c r="JEG104" s="197"/>
      <c r="JEH104" s="197"/>
      <c r="JEI104" s="197"/>
      <c r="JEJ104" s="197"/>
      <c r="JEK104" s="197"/>
      <c r="JEL104" s="197"/>
      <c r="JEM104" s="197"/>
      <c r="JEN104" s="197"/>
      <c r="JEO104" s="197"/>
      <c r="JEP104" s="197"/>
      <c r="JEQ104" s="197"/>
      <c r="JER104" s="197"/>
      <c r="JES104" s="197"/>
      <c r="JET104" s="197"/>
      <c r="JEU104" s="197"/>
      <c r="JEV104" s="197"/>
      <c r="JEW104" s="197"/>
      <c r="JEX104" s="197"/>
      <c r="JEY104" s="197"/>
      <c r="JEZ104" s="197"/>
      <c r="JFA104" s="197"/>
      <c r="JFB104" s="197"/>
      <c r="JFC104" s="197"/>
      <c r="JFD104" s="197"/>
      <c r="JFE104" s="197"/>
      <c r="JFF104" s="197"/>
      <c r="JFG104" s="197"/>
      <c r="JFH104" s="197"/>
      <c r="JFI104" s="197"/>
      <c r="JFJ104" s="197"/>
      <c r="JFK104" s="197"/>
      <c r="JFL104" s="197"/>
      <c r="JFM104" s="197"/>
      <c r="JFN104" s="197"/>
      <c r="JFO104" s="197"/>
      <c r="JFP104" s="197"/>
      <c r="JFQ104" s="197"/>
      <c r="JFR104" s="197"/>
      <c r="JFS104" s="197"/>
      <c r="JFT104" s="197"/>
      <c r="JFU104" s="197"/>
      <c r="JFV104" s="197"/>
      <c r="JFW104" s="197"/>
      <c r="JFX104" s="197"/>
      <c r="JFY104" s="197"/>
      <c r="JFZ104" s="197"/>
      <c r="JGA104" s="197"/>
      <c r="JGB104" s="197"/>
      <c r="JGC104" s="197"/>
      <c r="JGD104" s="197"/>
      <c r="JGE104" s="197"/>
      <c r="JGF104" s="197"/>
      <c r="JGG104" s="197"/>
      <c r="JGH104" s="197"/>
      <c r="JGI104" s="197"/>
      <c r="JGJ104" s="197"/>
      <c r="JGK104" s="197"/>
      <c r="JGL104" s="197"/>
      <c r="JGM104" s="197"/>
      <c r="JGN104" s="197"/>
      <c r="JGO104" s="197"/>
      <c r="JGP104" s="197"/>
      <c r="JGQ104" s="197"/>
      <c r="JGR104" s="197"/>
      <c r="JGS104" s="197"/>
      <c r="JGT104" s="197"/>
      <c r="JGU104" s="197"/>
      <c r="JGV104" s="197"/>
      <c r="JGW104" s="197"/>
      <c r="JGX104" s="197"/>
      <c r="JGY104" s="197"/>
      <c r="JGZ104" s="197"/>
      <c r="JHA104" s="197"/>
      <c r="JHB104" s="197"/>
      <c r="JHC104" s="197"/>
      <c r="JHD104" s="197"/>
      <c r="JHE104" s="197"/>
      <c r="JHF104" s="197"/>
      <c r="JHG104" s="197"/>
      <c r="JHH104" s="197"/>
      <c r="JHI104" s="197"/>
      <c r="JHJ104" s="197"/>
      <c r="JHK104" s="197"/>
      <c r="JHL104" s="197"/>
      <c r="JHM104" s="197"/>
      <c r="JHN104" s="197"/>
      <c r="JHO104" s="197"/>
      <c r="JHP104" s="197"/>
      <c r="JHQ104" s="197"/>
      <c r="JHR104" s="197"/>
      <c r="JHS104" s="197"/>
      <c r="JHT104" s="197"/>
      <c r="JHU104" s="197"/>
      <c r="JHV104" s="197"/>
      <c r="JHW104" s="197"/>
      <c r="JHX104" s="197"/>
      <c r="JHY104" s="197"/>
      <c r="JHZ104" s="197"/>
      <c r="JIA104" s="197"/>
      <c r="JIB104" s="197"/>
      <c r="JIC104" s="197"/>
      <c r="JID104" s="197"/>
      <c r="JIE104" s="197"/>
      <c r="JIF104" s="197"/>
      <c r="JIG104" s="197"/>
      <c r="JIH104" s="197"/>
      <c r="JII104" s="197"/>
      <c r="JIJ104" s="197"/>
      <c r="JIK104" s="197"/>
      <c r="JIL104" s="197"/>
      <c r="JIM104" s="197"/>
      <c r="JIN104" s="197"/>
      <c r="JIO104" s="197"/>
      <c r="JIP104" s="197"/>
      <c r="JIQ104" s="197"/>
      <c r="JIR104" s="197"/>
      <c r="JIS104" s="197"/>
      <c r="JIT104" s="197"/>
      <c r="JIU104" s="197"/>
      <c r="JIV104" s="197"/>
      <c r="JIW104" s="197"/>
      <c r="JIX104" s="197"/>
      <c r="JIY104" s="197"/>
      <c r="JIZ104" s="197"/>
      <c r="JJA104" s="197"/>
      <c r="JJB104" s="197"/>
      <c r="JJC104" s="197"/>
      <c r="JJD104" s="197"/>
      <c r="JJE104" s="197"/>
      <c r="JJF104" s="197"/>
      <c r="JJG104" s="197"/>
      <c r="JJH104" s="197"/>
      <c r="JJI104" s="197"/>
      <c r="JJJ104" s="197"/>
      <c r="JJK104" s="197"/>
      <c r="JJL104" s="197"/>
      <c r="JJM104" s="197"/>
      <c r="JJN104" s="197"/>
      <c r="JJO104" s="197"/>
      <c r="JJP104" s="197"/>
      <c r="JJQ104" s="197"/>
      <c r="JJR104" s="197"/>
      <c r="JJS104" s="197"/>
      <c r="JJT104" s="197"/>
      <c r="JJU104" s="197"/>
      <c r="JJV104" s="197"/>
      <c r="JJW104" s="197"/>
      <c r="JJX104" s="197"/>
      <c r="JJY104" s="197"/>
      <c r="JJZ104" s="197"/>
      <c r="JKA104" s="197"/>
      <c r="JKB104" s="197"/>
      <c r="JKC104" s="197"/>
      <c r="JKD104" s="197"/>
      <c r="JKE104" s="197"/>
      <c r="JKF104" s="197"/>
      <c r="JKG104" s="197"/>
      <c r="JKH104" s="197"/>
      <c r="JKI104" s="197"/>
      <c r="JKJ104" s="197"/>
      <c r="JKK104" s="197"/>
      <c r="JKL104" s="197"/>
      <c r="JKM104" s="197"/>
      <c r="JKN104" s="197"/>
      <c r="JKO104" s="197"/>
      <c r="JKP104" s="197"/>
      <c r="JKQ104" s="197"/>
      <c r="JKR104" s="197"/>
      <c r="JKS104" s="197"/>
      <c r="JKT104" s="197"/>
      <c r="JKU104" s="197"/>
      <c r="JKV104" s="197"/>
      <c r="JKW104" s="197"/>
      <c r="JKX104" s="197"/>
      <c r="JKY104" s="197"/>
      <c r="JKZ104" s="197"/>
      <c r="JLA104" s="197"/>
      <c r="JLB104" s="197"/>
      <c r="JLC104" s="197"/>
      <c r="JLD104" s="197"/>
      <c r="JLE104" s="197"/>
      <c r="JLF104" s="197"/>
      <c r="JLG104" s="197"/>
      <c r="JLH104" s="197"/>
      <c r="JLI104" s="197"/>
      <c r="JLJ104" s="197"/>
      <c r="JLK104" s="197"/>
      <c r="JLL104" s="197"/>
      <c r="JLM104" s="197"/>
      <c r="JLN104" s="197"/>
      <c r="JLO104" s="197"/>
      <c r="JLP104" s="197"/>
      <c r="JLQ104" s="197"/>
      <c r="JLR104" s="197"/>
      <c r="JLS104" s="197"/>
      <c r="JLT104" s="197"/>
      <c r="JLU104" s="197"/>
      <c r="JLV104" s="197"/>
      <c r="JLW104" s="197"/>
      <c r="JLX104" s="197"/>
      <c r="JLY104" s="197"/>
      <c r="JLZ104" s="197"/>
      <c r="JMA104" s="197"/>
      <c r="JMB104" s="197"/>
      <c r="JMC104" s="197"/>
      <c r="JMD104" s="197"/>
      <c r="JME104" s="197"/>
      <c r="JMF104" s="197"/>
      <c r="JMG104" s="197"/>
      <c r="JMH104" s="197"/>
      <c r="JMI104" s="197"/>
      <c r="JMJ104" s="197"/>
      <c r="JMK104" s="197"/>
      <c r="JML104" s="197"/>
      <c r="JMM104" s="197"/>
      <c r="JMN104" s="197"/>
      <c r="JMO104" s="197"/>
      <c r="JMP104" s="197"/>
      <c r="JMQ104" s="197"/>
      <c r="JMR104" s="197"/>
      <c r="JMS104" s="197"/>
      <c r="JMT104" s="197"/>
      <c r="JMU104" s="197"/>
      <c r="JMV104" s="197"/>
      <c r="JMW104" s="197"/>
      <c r="JMX104" s="197"/>
      <c r="JMY104" s="197"/>
      <c r="JMZ104" s="197"/>
      <c r="JNA104" s="197"/>
      <c r="JNB104" s="197"/>
      <c r="JNC104" s="197"/>
      <c r="JND104" s="197"/>
      <c r="JNE104" s="197"/>
      <c r="JNF104" s="197"/>
      <c r="JNG104" s="197"/>
      <c r="JNH104" s="197"/>
      <c r="JNI104" s="197"/>
      <c r="JNJ104" s="197"/>
      <c r="JNK104" s="197"/>
      <c r="JNL104" s="197"/>
      <c r="JNM104" s="197"/>
      <c r="JNN104" s="197"/>
      <c r="JNO104" s="197"/>
      <c r="JNP104" s="197"/>
      <c r="JNQ104" s="197"/>
      <c r="JNR104" s="197"/>
      <c r="JNS104" s="197"/>
      <c r="JNT104" s="197"/>
      <c r="JNU104" s="197"/>
      <c r="JNV104" s="197"/>
      <c r="JNW104" s="197"/>
      <c r="JNX104" s="197"/>
      <c r="JNY104" s="197"/>
      <c r="JNZ104" s="197"/>
      <c r="JOA104" s="197"/>
      <c r="JOB104" s="197"/>
      <c r="JOC104" s="197"/>
      <c r="JOD104" s="197"/>
      <c r="JOE104" s="197"/>
      <c r="JOF104" s="197"/>
      <c r="JOG104" s="197"/>
      <c r="JOH104" s="197"/>
      <c r="JOI104" s="197"/>
      <c r="JOJ104" s="197"/>
      <c r="JOK104" s="197"/>
      <c r="JOL104" s="197"/>
      <c r="JOM104" s="197"/>
      <c r="JON104" s="197"/>
      <c r="JOO104" s="197"/>
      <c r="JOP104" s="197"/>
      <c r="JOQ104" s="197"/>
      <c r="JOR104" s="197"/>
      <c r="JOS104" s="197"/>
      <c r="JOT104" s="197"/>
      <c r="JOU104" s="197"/>
      <c r="JOV104" s="197"/>
      <c r="JOW104" s="197"/>
      <c r="JOX104" s="197"/>
      <c r="JOY104" s="197"/>
      <c r="JOZ104" s="197"/>
      <c r="JPA104" s="197"/>
      <c r="JPB104" s="197"/>
      <c r="JPC104" s="197"/>
      <c r="JPD104" s="197"/>
      <c r="JPE104" s="197"/>
      <c r="JPF104" s="197"/>
      <c r="JPG104" s="197"/>
      <c r="JPH104" s="197"/>
      <c r="JPI104" s="197"/>
      <c r="JPJ104" s="197"/>
      <c r="JPK104" s="197"/>
      <c r="JPL104" s="197"/>
      <c r="JPM104" s="197"/>
      <c r="JPN104" s="197"/>
      <c r="JPO104" s="197"/>
      <c r="JPP104" s="197"/>
      <c r="JPQ104" s="197"/>
      <c r="JPR104" s="197"/>
      <c r="JPS104" s="197"/>
      <c r="JPT104" s="197"/>
      <c r="JPU104" s="197"/>
      <c r="JPV104" s="197"/>
      <c r="JPW104" s="197"/>
      <c r="JPX104" s="197"/>
      <c r="JPY104" s="197"/>
      <c r="JPZ104" s="197"/>
      <c r="JQA104" s="197"/>
      <c r="JQB104" s="197"/>
      <c r="JQC104" s="197"/>
      <c r="JQD104" s="197"/>
      <c r="JQE104" s="197"/>
      <c r="JQF104" s="197"/>
      <c r="JQG104" s="197"/>
      <c r="JQH104" s="197"/>
      <c r="JQI104" s="197"/>
      <c r="JQJ104" s="197"/>
      <c r="JQK104" s="197"/>
      <c r="JQL104" s="197"/>
      <c r="JQM104" s="197"/>
      <c r="JQN104" s="197"/>
      <c r="JQO104" s="197"/>
      <c r="JQP104" s="197"/>
      <c r="JQQ104" s="197"/>
      <c r="JQR104" s="197"/>
      <c r="JQS104" s="197"/>
      <c r="JQT104" s="197"/>
      <c r="JQU104" s="197"/>
      <c r="JQV104" s="197"/>
      <c r="JQW104" s="197"/>
      <c r="JQX104" s="197"/>
      <c r="JQY104" s="197"/>
      <c r="JQZ104" s="197"/>
      <c r="JRA104" s="197"/>
      <c r="JRB104" s="197"/>
      <c r="JRC104" s="197"/>
      <c r="JRD104" s="197"/>
      <c r="JRE104" s="197"/>
      <c r="JRF104" s="197"/>
      <c r="JRG104" s="197"/>
      <c r="JRH104" s="197"/>
      <c r="JRI104" s="197"/>
      <c r="JRJ104" s="197"/>
      <c r="JRK104" s="197"/>
      <c r="JRL104" s="197"/>
      <c r="JRM104" s="197"/>
      <c r="JRN104" s="197"/>
      <c r="JRO104" s="197"/>
      <c r="JRP104" s="197"/>
      <c r="JRQ104" s="197"/>
      <c r="JRR104" s="197"/>
      <c r="JRS104" s="197"/>
      <c r="JRT104" s="197"/>
      <c r="JRU104" s="197"/>
      <c r="JRV104" s="197"/>
      <c r="JRW104" s="197"/>
      <c r="JRX104" s="197"/>
      <c r="JRY104" s="197"/>
      <c r="JRZ104" s="197"/>
      <c r="JSA104" s="197"/>
      <c r="JSB104" s="197"/>
      <c r="JSC104" s="197"/>
      <c r="JSD104" s="197"/>
      <c r="JSE104" s="197"/>
      <c r="JSF104" s="197"/>
      <c r="JSG104" s="197"/>
      <c r="JSH104" s="197"/>
      <c r="JSI104" s="197"/>
      <c r="JSJ104" s="197"/>
      <c r="JSK104" s="197"/>
      <c r="JSL104" s="197"/>
      <c r="JSM104" s="197"/>
      <c r="JSN104" s="197"/>
      <c r="JSO104" s="197"/>
      <c r="JSP104" s="197"/>
      <c r="JSQ104" s="197"/>
      <c r="JSR104" s="197"/>
      <c r="JSS104" s="197"/>
      <c r="JST104" s="197"/>
      <c r="JSU104" s="197"/>
      <c r="JSV104" s="197"/>
      <c r="JSW104" s="197"/>
      <c r="JSX104" s="197"/>
      <c r="JSY104" s="197"/>
      <c r="JSZ104" s="197"/>
      <c r="JTA104" s="197"/>
      <c r="JTB104" s="197"/>
      <c r="JTC104" s="197"/>
      <c r="JTD104" s="197"/>
      <c r="JTE104" s="197"/>
      <c r="JTF104" s="197"/>
      <c r="JTG104" s="197"/>
      <c r="JTH104" s="197"/>
      <c r="JTI104" s="197"/>
      <c r="JTJ104" s="197"/>
      <c r="JTK104" s="197"/>
      <c r="JTL104" s="197"/>
      <c r="JTM104" s="197"/>
      <c r="JTN104" s="197"/>
      <c r="JTO104" s="197"/>
      <c r="JTP104" s="197"/>
      <c r="JTQ104" s="197"/>
      <c r="JTR104" s="197"/>
      <c r="JTS104" s="197"/>
      <c r="JTT104" s="197"/>
      <c r="JTU104" s="197"/>
      <c r="JTV104" s="197"/>
      <c r="JTW104" s="197"/>
      <c r="JTX104" s="197"/>
      <c r="JTY104" s="197"/>
      <c r="JTZ104" s="197"/>
      <c r="JUA104" s="197"/>
      <c r="JUB104" s="197"/>
      <c r="JUC104" s="197"/>
      <c r="JUD104" s="197"/>
      <c r="JUE104" s="197"/>
      <c r="JUF104" s="197"/>
      <c r="JUG104" s="197"/>
      <c r="JUH104" s="197"/>
      <c r="JUI104" s="197"/>
      <c r="JUJ104" s="197"/>
      <c r="JUK104" s="197"/>
      <c r="JUL104" s="197"/>
      <c r="JUM104" s="197"/>
      <c r="JUN104" s="197"/>
      <c r="JUO104" s="197"/>
      <c r="JUP104" s="197"/>
      <c r="JUQ104" s="197"/>
      <c r="JUR104" s="197"/>
      <c r="JUS104" s="197"/>
      <c r="JUT104" s="197"/>
      <c r="JUU104" s="197"/>
      <c r="JUV104" s="197"/>
      <c r="JUW104" s="197"/>
      <c r="JUX104" s="197"/>
      <c r="JUY104" s="197"/>
      <c r="JUZ104" s="197"/>
      <c r="JVA104" s="197"/>
      <c r="JVB104" s="197"/>
      <c r="JVC104" s="197"/>
      <c r="JVD104" s="197"/>
      <c r="JVE104" s="197"/>
      <c r="JVF104" s="197"/>
      <c r="JVG104" s="197"/>
      <c r="JVH104" s="197"/>
      <c r="JVI104" s="197"/>
      <c r="JVJ104" s="197"/>
      <c r="JVK104" s="197"/>
      <c r="JVL104" s="197"/>
      <c r="JVM104" s="197"/>
      <c r="JVN104" s="197"/>
      <c r="JVO104" s="197"/>
      <c r="JVP104" s="197"/>
      <c r="JVQ104" s="197"/>
      <c r="JVR104" s="197"/>
      <c r="JVS104" s="197"/>
      <c r="JVT104" s="197"/>
      <c r="JVU104" s="197"/>
      <c r="JVV104" s="197"/>
      <c r="JVW104" s="197"/>
      <c r="JVX104" s="197"/>
      <c r="JVY104" s="197"/>
      <c r="JVZ104" s="197"/>
      <c r="JWA104" s="197"/>
      <c r="JWB104" s="197"/>
      <c r="JWC104" s="197"/>
      <c r="JWD104" s="197"/>
      <c r="JWE104" s="197"/>
      <c r="JWF104" s="197"/>
      <c r="JWG104" s="197"/>
      <c r="JWH104" s="197"/>
      <c r="JWI104" s="197"/>
      <c r="JWJ104" s="197"/>
      <c r="JWK104" s="197"/>
      <c r="JWL104" s="197"/>
      <c r="JWM104" s="197"/>
      <c r="JWN104" s="197"/>
      <c r="JWO104" s="197"/>
      <c r="JWP104" s="197"/>
      <c r="JWQ104" s="197"/>
      <c r="JWR104" s="197"/>
      <c r="JWS104" s="197"/>
      <c r="JWT104" s="197"/>
      <c r="JWU104" s="197"/>
      <c r="JWV104" s="197"/>
      <c r="JWW104" s="197"/>
      <c r="JWX104" s="197"/>
      <c r="JWY104" s="197"/>
      <c r="JWZ104" s="197"/>
      <c r="JXA104" s="197"/>
      <c r="JXB104" s="197"/>
      <c r="JXC104" s="197"/>
      <c r="JXD104" s="197"/>
      <c r="JXE104" s="197"/>
      <c r="JXF104" s="197"/>
      <c r="JXG104" s="197"/>
      <c r="JXH104" s="197"/>
      <c r="JXI104" s="197"/>
      <c r="JXJ104" s="197"/>
      <c r="JXK104" s="197"/>
      <c r="JXL104" s="197"/>
      <c r="JXM104" s="197"/>
      <c r="JXN104" s="197"/>
      <c r="JXO104" s="197"/>
      <c r="JXP104" s="197"/>
      <c r="JXQ104" s="197"/>
      <c r="JXR104" s="197"/>
      <c r="JXS104" s="197"/>
      <c r="JXT104" s="197"/>
      <c r="JXU104" s="197"/>
      <c r="JXV104" s="197"/>
      <c r="JXW104" s="197"/>
      <c r="JXX104" s="197"/>
      <c r="JXY104" s="197"/>
      <c r="JXZ104" s="197"/>
      <c r="JYA104" s="197"/>
      <c r="JYB104" s="197"/>
      <c r="JYC104" s="197"/>
      <c r="JYD104" s="197"/>
      <c r="JYE104" s="197"/>
      <c r="JYF104" s="197"/>
      <c r="JYG104" s="197"/>
      <c r="JYH104" s="197"/>
      <c r="JYI104" s="197"/>
      <c r="JYJ104" s="197"/>
      <c r="JYK104" s="197"/>
      <c r="JYL104" s="197"/>
      <c r="JYM104" s="197"/>
      <c r="JYN104" s="197"/>
      <c r="JYO104" s="197"/>
      <c r="JYP104" s="197"/>
      <c r="JYQ104" s="197"/>
      <c r="JYR104" s="197"/>
      <c r="JYS104" s="197"/>
      <c r="JYT104" s="197"/>
      <c r="JYU104" s="197"/>
      <c r="JYV104" s="197"/>
      <c r="JYW104" s="197"/>
      <c r="JYX104" s="197"/>
      <c r="JYY104" s="197"/>
      <c r="JYZ104" s="197"/>
      <c r="JZA104" s="197"/>
      <c r="JZB104" s="197"/>
      <c r="JZC104" s="197"/>
      <c r="JZD104" s="197"/>
      <c r="JZE104" s="197"/>
      <c r="JZF104" s="197"/>
      <c r="JZG104" s="197"/>
      <c r="JZH104" s="197"/>
      <c r="JZI104" s="197"/>
      <c r="JZJ104" s="197"/>
      <c r="JZK104" s="197"/>
      <c r="JZL104" s="197"/>
      <c r="JZM104" s="197"/>
      <c r="JZN104" s="197"/>
      <c r="JZO104" s="197"/>
      <c r="JZP104" s="197"/>
      <c r="JZQ104" s="197"/>
      <c r="JZR104" s="197"/>
      <c r="JZS104" s="197"/>
      <c r="JZT104" s="197"/>
      <c r="JZU104" s="197"/>
      <c r="JZV104" s="197"/>
      <c r="JZW104" s="197"/>
      <c r="JZX104" s="197"/>
      <c r="JZY104" s="197"/>
      <c r="JZZ104" s="197"/>
      <c r="KAA104" s="197"/>
      <c r="KAB104" s="197"/>
      <c r="KAC104" s="197"/>
      <c r="KAD104" s="197"/>
      <c r="KAE104" s="197"/>
      <c r="KAF104" s="197"/>
      <c r="KAG104" s="197"/>
      <c r="KAH104" s="197"/>
      <c r="KAI104" s="197"/>
      <c r="KAJ104" s="197"/>
      <c r="KAK104" s="197"/>
      <c r="KAL104" s="197"/>
      <c r="KAM104" s="197"/>
      <c r="KAN104" s="197"/>
      <c r="KAO104" s="197"/>
      <c r="KAP104" s="197"/>
      <c r="KAQ104" s="197"/>
      <c r="KAR104" s="197"/>
      <c r="KAS104" s="197"/>
      <c r="KAT104" s="197"/>
      <c r="KAU104" s="197"/>
      <c r="KAV104" s="197"/>
      <c r="KAW104" s="197"/>
      <c r="KAX104" s="197"/>
      <c r="KAY104" s="197"/>
      <c r="KAZ104" s="197"/>
      <c r="KBA104" s="197"/>
      <c r="KBB104" s="197"/>
      <c r="KBC104" s="197"/>
      <c r="KBD104" s="197"/>
      <c r="KBE104" s="197"/>
      <c r="KBF104" s="197"/>
      <c r="KBG104" s="197"/>
      <c r="KBH104" s="197"/>
      <c r="KBI104" s="197"/>
      <c r="KBJ104" s="197"/>
      <c r="KBK104" s="197"/>
      <c r="KBL104" s="197"/>
      <c r="KBM104" s="197"/>
      <c r="KBN104" s="197"/>
      <c r="KBO104" s="197"/>
      <c r="KBP104" s="197"/>
      <c r="KBQ104" s="197"/>
      <c r="KBR104" s="197"/>
      <c r="KBS104" s="197"/>
      <c r="KBT104" s="197"/>
      <c r="KBU104" s="197"/>
      <c r="KBV104" s="197"/>
      <c r="KBW104" s="197"/>
      <c r="KBX104" s="197"/>
      <c r="KBY104" s="197"/>
      <c r="KBZ104" s="197"/>
      <c r="KCA104" s="197"/>
      <c r="KCB104" s="197"/>
      <c r="KCC104" s="197"/>
      <c r="KCD104" s="197"/>
      <c r="KCE104" s="197"/>
      <c r="KCF104" s="197"/>
      <c r="KCG104" s="197"/>
      <c r="KCH104" s="197"/>
      <c r="KCI104" s="197"/>
      <c r="KCJ104" s="197"/>
      <c r="KCK104" s="197"/>
      <c r="KCL104" s="197"/>
      <c r="KCM104" s="197"/>
      <c r="KCN104" s="197"/>
      <c r="KCO104" s="197"/>
      <c r="KCP104" s="197"/>
      <c r="KCQ104" s="197"/>
      <c r="KCR104" s="197"/>
      <c r="KCS104" s="197"/>
      <c r="KCT104" s="197"/>
      <c r="KCU104" s="197"/>
      <c r="KCV104" s="197"/>
      <c r="KCW104" s="197"/>
      <c r="KCX104" s="197"/>
      <c r="KCY104" s="197"/>
      <c r="KCZ104" s="197"/>
      <c r="KDA104" s="197"/>
      <c r="KDB104" s="197"/>
      <c r="KDC104" s="197"/>
      <c r="KDD104" s="197"/>
      <c r="KDE104" s="197"/>
      <c r="KDF104" s="197"/>
      <c r="KDG104" s="197"/>
      <c r="KDH104" s="197"/>
      <c r="KDI104" s="197"/>
      <c r="KDJ104" s="197"/>
      <c r="KDK104" s="197"/>
      <c r="KDL104" s="197"/>
      <c r="KDM104" s="197"/>
      <c r="KDN104" s="197"/>
      <c r="KDO104" s="197"/>
      <c r="KDP104" s="197"/>
      <c r="KDQ104" s="197"/>
      <c r="KDR104" s="197"/>
      <c r="KDS104" s="197"/>
      <c r="KDT104" s="197"/>
      <c r="KDU104" s="197"/>
      <c r="KDV104" s="197"/>
      <c r="KDW104" s="197"/>
      <c r="KDX104" s="197"/>
      <c r="KDY104" s="197"/>
      <c r="KDZ104" s="197"/>
      <c r="KEA104" s="197"/>
      <c r="KEB104" s="197"/>
      <c r="KEC104" s="197"/>
      <c r="KED104" s="197"/>
      <c r="KEE104" s="197"/>
      <c r="KEF104" s="197"/>
      <c r="KEG104" s="197"/>
      <c r="KEH104" s="197"/>
      <c r="KEI104" s="197"/>
      <c r="KEJ104" s="197"/>
      <c r="KEK104" s="197"/>
      <c r="KEL104" s="197"/>
      <c r="KEM104" s="197"/>
      <c r="KEN104" s="197"/>
      <c r="KEO104" s="197"/>
      <c r="KEP104" s="197"/>
      <c r="KEQ104" s="197"/>
      <c r="KER104" s="197"/>
      <c r="KES104" s="197"/>
      <c r="KET104" s="197"/>
      <c r="KEU104" s="197"/>
      <c r="KEV104" s="197"/>
      <c r="KEW104" s="197"/>
      <c r="KEX104" s="197"/>
      <c r="KEY104" s="197"/>
      <c r="KEZ104" s="197"/>
      <c r="KFA104" s="197"/>
      <c r="KFB104" s="197"/>
      <c r="KFC104" s="197"/>
      <c r="KFD104" s="197"/>
      <c r="KFE104" s="197"/>
      <c r="KFF104" s="197"/>
      <c r="KFG104" s="197"/>
      <c r="KFH104" s="197"/>
      <c r="KFI104" s="197"/>
      <c r="KFJ104" s="197"/>
      <c r="KFK104" s="197"/>
      <c r="KFL104" s="197"/>
      <c r="KFM104" s="197"/>
      <c r="KFN104" s="197"/>
      <c r="KFO104" s="197"/>
      <c r="KFP104" s="197"/>
      <c r="KFQ104" s="197"/>
      <c r="KFR104" s="197"/>
      <c r="KFS104" s="197"/>
      <c r="KFT104" s="197"/>
      <c r="KFU104" s="197"/>
      <c r="KFV104" s="197"/>
      <c r="KFW104" s="197"/>
      <c r="KFX104" s="197"/>
      <c r="KFY104" s="197"/>
      <c r="KFZ104" s="197"/>
      <c r="KGA104" s="197"/>
      <c r="KGB104" s="197"/>
      <c r="KGC104" s="197"/>
      <c r="KGD104" s="197"/>
      <c r="KGE104" s="197"/>
      <c r="KGF104" s="197"/>
      <c r="KGG104" s="197"/>
      <c r="KGH104" s="197"/>
      <c r="KGI104" s="197"/>
      <c r="KGJ104" s="197"/>
      <c r="KGK104" s="197"/>
      <c r="KGL104" s="197"/>
      <c r="KGM104" s="197"/>
      <c r="KGN104" s="197"/>
      <c r="KGO104" s="197"/>
      <c r="KGP104" s="197"/>
      <c r="KGQ104" s="197"/>
      <c r="KGR104" s="197"/>
      <c r="KGS104" s="197"/>
      <c r="KGT104" s="197"/>
      <c r="KGU104" s="197"/>
      <c r="KGV104" s="197"/>
      <c r="KGW104" s="197"/>
      <c r="KGX104" s="197"/>
      <c r="KGY104" s="197"/>
      <c r="KGZ104" s="197"/>
      <c r="KHA104" s="197"/>
      <c r="KHB104" s="197"/>
      <c r="KHC104" s="197"/>
      <c r="KHD104" s="197"/>
      <c r="KHE104" s="197"/>
      <c r="KHF104" s="197"/>
      <c r="KHG104" s="197"/>
      <c r="KHH104" s="197"/>
      <c r="KHI104" s="197"/>
      <c r="KHJ104" s="197"/>
      <c r="KHK104" s="197"/>
      <c r="KHL104" s="197"/>
      <c r="KHM104" s="197"/>
      <c r="KHN104" s="197"/>
      <c r="KHO104" s="197"/>
      <c r="KHP104" s="197"/>
      <c r="KHQ104" s="197"/>
      <c r="KHR104" s="197"/>
      <c r="KHS104" s="197"/>
      <c r="KHT104" s="197"/>
      <c r="KHU104" s="197"/>
      <c r="KHV104" s="197"/>
      <c r="KHW104" s="197"/>
      <c r="KHX104" s="197"/>
      <c r="KHY104" s="197"/>
      <c r="KHZ104" s="197"/>
      <c r="KIA104" s="197"/>
      <c r="KIB104" s="197"/>
      <c r="KIC104" s="197"/>
      <c r="KID104" s="197"/>
      <c r="KIE104" s="197"/>
      <c r="KIF104" s="197"/>
      <c r="KIG104" s="197"/>
      <c r="KIH104" s="197"/>
      <c r="KII104" s="197"/>
      <c r="KIJ104" s="197"/>
      <c r="KIK104" s="197"/>
      <c r="KIL104" s="197"/>
      <c r="KIM104" s="197"/>
      <c r="KIN104" s="197"/>
      <c r="KIO104" s="197"/>
      <c r="KIP104" s="197"/>
      <c r="KIQ104" s="197"/>
      <c r="KIR104" s="197"/>
      <c r="KIS104" s="197"/>
      <c r="KIT104" s="197"/>
      <c r="KIU104" s="197"/>
      <c r="KIV104" s="197"/>
      <c r="KIW104" s="197"/>
      <c r="KIX104" s="197"/>
      <c r="KIY104" s="197"/>
      <c r="KIZ104" s="197"/>
      <c r="KJA104" s="197"/>
      <c r="KJB104" s="197"/>
      <c r="KJC104" s="197"/>
      <c r="KJD104" s="197"/>
      <c r="KJE104" s="197"/>
      <c r="KJF104" s="197"/>
      <c r="KJG104" s="197"/>
      <c r="KJH104" s="197"/>
      <c r="KJI104" s="197"/>
      <c r="KJJ104" s="197"/>
      <c r="KJK104" s="197"/>
      <c r="KJL104" s="197"/>
      <c r="KJM104" s="197"/>
      <c r="KJN104" s="197"/>
      <c r="KJO104" s="197"/>
      <c r="KJP104" s="197"/>
      <c r="KJQ104" s="197"/>
      <c r="KJR104" s="197"/>
      <c r="KJS104" s="197"/>
      <c r="KJT104" s="197"/>
      <c r="KJU104" s="197"/>
      <c r="KJV104" s="197"/>
      <c r="KJW104" s="197"/>
      <c r="KJX104" s="197"/>
      <c r="KJY104" s="197"/>
      <c r="KJZ104" s="197"/>
      <c r="KKA104" s="197"/>
      <c r="KKB104" s="197"/>
      <c r="KKC104" s="197"/>
      <c r="KKD104" s="197"/>
      <c r="KKE104" s="197"/>
      <c r="KKF104" s="197"/>
      <c r="KKG104" s="197"/>
      <c r="KKH104" s="197"/>
      <c r="KKI104" s="197"/>
      <c r="KKJ104" s="197"/>
      <c r="KKK104" s="197"/>
      <c r="KKL104" s="197"/>
      <c r="KKM104" s="197"/>
      <c r="KKN104" s="197"/>
      <c r="KKO104" s="197"/>
      <c r="KKP104" s="197"/>
      <c r="KKQ104" s="197"/>
      <c r="KKR104" s="197"/>
      <c r="KKS104" s="197"/>
      <c r="KKT104" s="197"/>
      <c r="KKU104" s="197"/>
      <c r="KKV104" s="197"/>
      <c r="KKW104" s="197"/>
      <c r="KKX104" s="197"/>
      <c r="KKY104" s="197"/>
      <c r="KKZ104" s="197"/>
      <c r="KLA104" s="197"/>
      <c r="KLB104" s="197"/>
      <c r="KLC104" s="197"/>
      <c r="KLD104" s="197"/>
      <c r="KLE104" s="197"/>
      <c r="KLF104" s="197"/>
      <c r="KLG104" s="197"/>
      <c r="KLH104" s="197"/>
      <c r="KLI104" s="197"/>
      <c r="KLJ104" s="197"/>
      <c r="KLK104" s="197"/>
      <c r="KLL104" s="197"/>
      <c r="KLM104" s="197"/>
      <c r="KLN104" s="197"/>
      <c r="KLO104" s="197"/>
      <c r="KLP104" s="197"/>
      <c r="KLQ104" s="197"/>
      <c r="KLR104" s="197"/>
      <c r="KLS104" s="197"/>
      <c r="KLT104" s="197"/>
      <c r="KLU104" s="197"/>
      <c r="KLV104" s="197"/>
      <c r="KLW104" s="197"/>
      <c r="KLX104" s="197"/>
      <c r="KLY104" s="197"/>
      <c r="KLZ104" s="197"/>
      <c r="KMA104" s="197"/>
      <c r="KMB104" s="197"/>
      <c r="KMC104" s="197"/>
      <c r="KMD104" s="197"/>
      <c r="KME104" s="197"/>
      <c r="KMF104" s="197"/>
      <c r="KMG104" s="197"/>
      <c r="KMH104" s="197"/>
      <c r="KMI104" s="197"/>
      <c r="KMJ104" s="197"/>
      <c r="KMK104" s="197"/>
      <c r="KML104" s="197"/>
      <c r="KMM104" s="197"/>
      <c r="KMN104" s="197"/>
      <c r="KMO104" s="197"/>
      <c r="KMP104" s="197"/>
      <c r="KMQ104" s="197"/>
      <c r="KMR104" s="197"/>
      <c r="KMS104" s="197"/>
      <c r="KMT104" s="197"/>
      <c r="KMU104" s="197"/>
      <c r="KMV104" s="197"/>
      <c r="KMW104" s="197"/>
      <c r="KMX104" s="197"/>
      <c r="KMY104" s="197"/>
      <c r="KMZ104" s="197"/>
      <c r="KNA104" s="197"/>
      <c r="KNB104" s="197"/>
      <c r="KNC104" s="197"/>
      <c r="KND104" s="197"/>
      <c r="KNE104" s="197"/>
      <c r="KNF104" s="197"/>
      <c r="KNG104" s="197"/>
      <c r="KNH104" s="197"/>
      <c r="KNI104" s="197"/>
      <c r="KNJ104" s="197"/>
      <c r="KNK104" s="197"/>
      <c r="KNL104" s="197"/>
      <c r="KNM104" s="197"/>
      <c r="KNN104" s="197"/>
      <c r="KNO104" s="197"/>
      <c r="KNP104" s="197"/>
      <c r="KNQ104" s="197"/>
      <c r="KNR104" s="197"/>
      <c r="KNS104" s="197"/>
      <c r="KNT104" s="197"/>
      <c r="KNU104" s="197"/>
      <c r="KNV104" s="197"/>
      <c r="KNW104" s="197"/>
      <c r="KNX104" s="197"/>
      <c r="KNY104" s="197"/>
      <c r="KNZ104" s="197"/>
      <c r="KOA104" s="197"/>
      <c r="KOB104" s="197"/>
      <c r="KOC104" s="197"/>
      <c r="KOD104" s="197"/>
      <c r="KOE104" s="197"/>
      <c r="KOF104" s="197"/>
      <c r="KOG104" s="197"/>
      <c r="KOH104" s="197"/>
      <c r="KOI104" s="197"/>
      <c r="KOJ104" s="197"/>
      <c r="KOK104" s="197"/>
      <c r="KOL104" s="197"/>
      <c r="KOM104" s="197"/>
      <c r="KON104" s="197"/>
      <c r="KOO104" s="197"/>
      <c r="KOP104" s="197"/>
      <c r="KOQ104" s="197"/>
      <c r="KOR104" s="197"/>
      <c r="KOS104" s="197"/>
      <c r="KOT104" s="197"/>
      <c r="KOU104" s="197"/>
      <c r="KOV104" s="197"/>
      <c r="KOW104" s="197"/>
      <c r="KOX104" s="197"/>
      <c r="KOY104" s="197"/>
      <c r="KOZ104" s="197"/>
      <c r="KPA104" s="197"/>
      <c r="KPB104" s="197"/>
      <c r="KPC104" s="197"/>
      <c r="KPD104" s="197"/>
      <c r="KPE104" s="197"/>
      <c r="KPF104" s="197"/>
      <c r="KPG104" s="197"/>
      <c r="KPH104" s="197"/>
      <c r="KPI104" s="197"/>
      <c r="KPJ104" s="197"/>
      <c r="KPK104" s="197"/>
      <c r="KPL104" s="197"/>
      <c r="KPM104" s="197"/>
      <c r="KPN104" s="197"/>
      <c r="KPO104" s="197"/>
      <c r="KPP104" s="197"/>
      <c r="KPQ104" s="197"/>
      <c r="KPR104" s="197"/>
      <c r="KPS104" s="197"/>
      <c r="KPT104" s="197"/>
      <c r="KPU104" s="197"/>
      <c r="KPV104" s="197"/>
      <c r="KPW104" s="197"/>
      <c r="KPX104" s="197"/>
      <c r="KPY104" s="197"/>
      <c r="KPZ104" s="197"/>
      <c r="KQA104" s="197"/>
      <c r="KQB104" s="197"/>
      <c r="KQC104" s="197"/>
      <c r="KQD104" s="197"/>
      <c r="KQE104" s="197"/>
      <c r="KQF104" s="197"/>
      <c r="KQG104" s="197"/>
      <c r="KQH104" s="197"/>
      <c r="KQI104" s="197"/>
      <c r="KQJ104" s="197"/>
      <c r="KQK104" s="197"/>
      <c r="KQL104" s="197"/>
      <c r="KQM104" s="197"/>
      <c r="KQN104" s="197"/>
      <c r="KQO104" s="197"/>
      <c r="KQP104" s="197"/>
      <c r="KQQ104" s="197"/>
      <c r="KQR104" s="197"/>
      <c r="KQS104" s="197"/>
      <c r="KQT104" s="197"/>
      <c r="KQU104" s="197"/>
      <c r="KQV104" s="197"/>
      <c r="KQW104" s="197"/>
      <c r="KQX104" s="197"/>
      <c r="KQY104" s="197"/>
      <c r="KQZ104" s="197"/>
      <c r="KRA104" s="197"/>
      <c r="KRB104" s="197"/>
      <c r="KRC104" s="197"/>
      <c r="KRD104" s="197"/>
      <c r="KRE104" s="197"/>
      <c r="KRF104" s="197"/>
      <c r="KRG104" s="197"/>
      <c r="KRH104" s="197"/>
      <c r="KRI104" s="197"/>
      <c r="KRJ104" s="197"/>
      <c r="KRK104" s="197"/>
      <c r="KRL104" s="197"/>
      <c r="KRM104" s="197"/>
      <c r="KRN104" s="197"/>
      <c r="KRO104" s="197"/>
      <c r="KRP104" s="197"/>
      <c r="KRQ104" s="197"/>
      <c r="KRR104" s="197"/>
      <c r="KRS104" s="197"/>
      <c r="KRT104" s="197"/>
      <c r="KRU104" s="197"/>
      <c r="KRV104" s="197"/>
      <c r="KRW104" s="197"/>
      <c r="KRX104" s="197"/>
      <c r="KRY104" s="197"/>
      <c r="KRZ104" s="197"/>
      <c r="KSA104" s="197"/>
      <c r="KSB104" s="197"/>
      <c r="KSC104" s="197"/>
      <c r="KSD104" s="197"/>
      <c r="KSE104" s="197"/>
      <c r="KSF104" s="197"/>
      <c r="KSG104" s="197"/>
      <c r="KSH104" s="197"/>
      <c r="KSI104" s="197"/>
      <c r="KSJ104" s="197"/>
      <c r="KSK104" s="197"/>
      <c r="KSL104" s="197"/>
      <c r="KSM104" s="197"/>
      <c r="KSN104" s="197"/>
      <c r="KSO104" s="197"/>
      <c r="KSP104" s="197"/>
      <c r="KSQ104" s="197"/>
      <c r="KSR104" s="197"/>
      <c r="KSS104" s="197"/>
      <c r="KST104" s="197"/>
      <c r="KSU104" s="197"/>
      <c r="KSV104" s="197"/>
      <c r="KSW104" s="197"/>
      <c r="KSX104" s="197"/>
      <c r="KSY104" s="197"/>
      <c r="KSZ104" s="197"/>
      <c r="KTA104" s="197"/>
      <c r="KTB104" s="197"/>
      <c r="KTC104" s="197"/>
      <c r="KTD104" s="197"/>
      <c r="KTE104" s="197"/>
      <c r="KTF104" s="197"/>
      <c r="KTG104" s="197"/>
      <c r="KTH104" s="197"/>
      <c r="KTI104" s="197"/>
      <c r="KTJ104" s="197"/>
      <c r="KTK104" s="197"/>
      <c r="KTL104" s="197"/>
      <c r="KTM104" s="197"/>
      <c r="KTN104" s="197"/>
      <c r="KTO104" s="197"/>
      <c r="KTP104" s="197"/>
      <c r="KTQ104" s="197"/>
      <c r="KTR104" s="197"/>
      <c r="KTS104" s="197"/>
      <c r="KTT104" s="197"/>
      <c r="KTU104" s="197"/>
      <c r="KTV104" s="197"/>
      <c r="KTW104" s="197"/>
      <c r="KTX104" s="197"/>
      <c r="KTY104" s="197"/>
      <c r="KTZ104" s="197"/>
      <c r="KUA104" s="197"/>
      <c r="KUB104" s="197"/>
      <c r="KUC104" s="197"/>
      <c r="KUD104" s="197"/>
      <c r="KUE104" s="197"/>
      <c r="KUF104" s="197"/>
      <c r="KUG104" s="197"/>
      <c r="KUH104" s="197"/>
      <c r="KUI104" s="197"/>
      <c r="KUJ104" s="197"/>
      <c r="KUK104" s="197"/>
      <c r="KUL104" s="197"/>
      <c r="KUM104" s="197"/>
      <c r="KUN104" s="197"/>
      <c r="KUO104" s="197"/>
      <c r="KUP104" s="197"/>
      <c r="KUQ104" s="197"/>
      <c r="KUR104" s="197"/>
      <c r="KUS104" s="197"/>
      <c r="KUT104" s="197"/>
      <c r="KUU104" s="197"/>
      <c r="KUV104" s="197"/>
      <c r="KUW104" s="197"/>
      <c r="KUX104" s="197"/>
      <c r="KUY104" s="197"/>
      <c r="KUZ104" s="197"/>
      <c r="KVA104" s="197"/>
      <c r="KVB104" s="197"/>
      <c r="KVC104" s="197"/>
      <c r="KVD104" s="197"/>
      <c r="KVE104" s="197"/>
      <c r="KVF104" s="197"/>
      <c r="KVG104" s="197"/>
      <c r="KVH104" s="197"/>
      <c r="KVI104" s="197"/>
      <c r="KVJ104" s="197"/>
      <c r="KVK104" s="197"/>
      <c r="KVL104" s="197"/>
      <c r="KVM104" s="197"/>
      <c r="KVN104" s="197"/>
      <c r="KVO104" s="197"/>
      <c r="KVP104" s="197"/>
      <c r="KVQ104" s="197"/>
      <c r="KVR104" s="197"/>
      <c r="KVS104" s="197"/>
      <c r="KVT104" s="197"/>
      <c r="KVU104" s="197"/>
      <c r="KVV104" s="197"/>
      <c r="KVW104" s="197"/>
      <c r="KVX104" s="197"/>
      <c r="KVY104" s="197"/>
      <c r="KVZ104" s="197"/>
      <c r="KWA104" s="197"/>
      <c r="KWB104" s="197"/>
      <c r="KWC104" s="197"/>
      <c r="KWD104" s="197"/>
      <c r="KWE104" s="197"/>
      <c r="KWF104" s="197"/>
      <c r="KWG104" s="197"/>
      <c r="KWH104" s="197"/>
      <c r="KWI104" s="197"/>
      <c r="KWJ104" s="197"/>
      <c r="KWK104" s="197"/>
      <c r="KWL104" s="197"/>
      <c r="KWM104" s="197"/>
      <c r="KWN104" s="197"/>
      <c r="KWO104" s="197"/>
      <c r="KWP104" s="197"/>
      <c r="KWQ104" s="197"/>
      <c r="KWR104" s="197"/>
      <c r="KWS104" s="197"/>
      <c r="KWT104" s="197"/>
      <c r="KWU104" s="197"/>
      <c r="KWV104" s="197"/>
      <c r="KWW104" s="197"/>
      <c r="KWX104" s="197"/>
      <c r="KWY104" s="197"/>
      <c r="KWZ104" s="197"/>
      <c r="KXA104" s="197"/>
      <c r="KXB104" s="197"/>
      <c r="KXC104" s="197"/>
      <c r="KXD104" s="197"/>
      <c r="KXE104" s="197"/>
      <c r="KXF104" s="197"/>
      <c r="KXG104" s="197"/>
      <c r="KXH104" s="197"/>
      <c r="KXI104" s="197"/>
      <c r="KXJ104" s="197"/>
      <c r="KXK104" s="197"/>
      <c r="KXL104" s="197"/>
      <c r="KXM104" s="197"/>
      <c r="KXN104" s="197"/>
      <c r="KXO104" s="197"/>
      <c r="KXP104" s="197"/>
      <c r="KXQ104" s="197"/>
      <c r="KXR104" s="197"/>
      <c r="KXS104" s="197"/>
      <c r="KXT104" s="197"/>
      <c r="KXU104" s="197"/>
      <c r="KXV104" s="197"/>
      <c r="KXW104" s="197"/>
      <c r="KXX104" s="197"/>
      <c r="KXY104" s="197"/>
      <c r="KXZ104" s="197"/>
      <c r="KYA104" s="197"/>
      <c r="KYB104" s="197"/>
      <c r="KYC104" s="197"/>
      <c r="KYD104" s="197"/>
      <c r="KYE104" s="197"/>
      <c r="KYF104" s="197"/>
      <c r="KYG104" s="197"/>
      <c r="KYH104" s="197"/>
      <c r="KYI104" s="197"/>
      <c r="KYJ104" s="197"/>
      <c r="KYK104" s="197"/>
      <c r="KYL104" s="197"/>
      <c r="KYM104" s="197"/>
      <c r="KYN104" s="197"/>
      <c r="KYO104" s="197"/>
      <c r="KYP104" s="197"/>
      <c r="KYQ104" s="197"/>
      <c r="KYR104" s="197"/>
      <c r="KYS104" s="197"/>
      <c r="KYT104" s="197"/>
      <c r="KYU104" s="197"/>
      <c r="KYV104" s="197"/>
      <c r="KYW104" s="197"/>
      <c r="KYX104" s="197"/>
      <c r="KYY104" s="197"/>
      <c r="KYZ104" s="197"/>
      <c r="KZA104" s="197"/>
      <c r="KZB104" s="197"/>
      <c r="KZC104" s="197"/>
      <c r="KZD104" s="197"/>
      <c r="KZE104" s="197"/>
      <c r="KZF104" s="197"/>
      <c r="KZG104" s="197"/>
      <c r="KZH104" s="197"/>
      <c r="KZI104" s="197"/>
      <c r="KZJ104" s="197"/>
      <c r="KZK104" s="197"/>
      <c r="KZL104" s="197"/>
      <c r="KZM104" s="197"/>
      <c r="KZN104" s="197"/>
      <c r="KZO104" s="197"/>
      <c r="KZP104" s="197"/>
      <c r="KZQ104" s="197"/>
      <c r="KZR104" s="197"/>
      <c r="KZS104" s="197"/>
      <c r="KZT104" s="197"/>
      <c r="KZU104" s="197"/>
      <c r="KZV104" s="197"/>
      <c r="KZW104" s="197"/>
      <c r="KZX104" s="197"/>
      <c r="KZY104" s="197"/>
      <c r="KZZ104" s="197"/>
      <c r="LAA104" s="197"/>
      <c r="LAB104" s="197"/>
      <c r="LAC104" s="197"/>
      <c r="LAD104" s="197"/>
      <c r="LAE104" s="197"/>
      <c r="LAF104" s="197"/>
      <c r="LAG104" s="197"/>
      <c r="LAH104" s="197"/>
      <c r="LAI104" s="197"/>
      <c r="LAJ104" s="197"/>
      <c r="LAK104" s="197"/>
      <c r="LAL104" s="197"/>
      <c r="LAM104" s="197"/>
      <c r="LAN104" s="197"/>
      <c r="LAO104" s="197"/>
      <c r="LAP104" s="197"/>
      <c r="LAQ104" s="197"/>
      <c r="LAR104" s="197"/>
      <c r="LAS104" s="197"/>
      <c r="LAT104" s="197"/>
      <c r="LAU104" s="197"/>
      <c r="LAV104" s="197"/>
      <c r="LAW104" s="197"/>
      <c r="LAX104" s="197"/>
      <c r="LAY104" s="197"/>
      <c r="LAZ104" s="197"/>
      <c r="LBA104" s="197"/>
      <c r="LBB104" s="197"/>
      <c r="LBC104" s="197"/>
      <c r="LBD104" s="197"/>
      <c r="LBE104" s="197"/>
      <c r="LBF104" s="197"/>
      <c r="LBG104" s="197"/>
      <c r="LBH104" s="197"/>
      <c r="LBI104" s="197"/>
      <c r="LBJ104" s="197"/>
      <c r="LBK104" s="197"/>
      <c r="LBL104" s="197"/>
      <c r="LBM104" s="197"/>
      <c r="LBN104" s="197"/>
      <c r="LBO104" s="197"/>
      <c r="LBP104" s="197"/>
      <c r="LBQ104" s="197"/>
      <c r="LBR104" s="197"/>
      <c r="LBS104" s="197"/>
      <c r="LBT104" s="197"/>
      <c r="LBU104" s="197"/>
      <c r="LBV104" s="197"/>
      <c r="LBW104" s="197"/>
      <c r="LBX104" s="197"/>
      <c r="LBY104" s="197"/>
      <c r="LBZ104" s="197"/>
      <c r="LCA104" s="197"/>
      <c r="LCB104" s="197"/>
      <c r="LCC104" s="197"/>
      <c r="LCD104" s="197"/>
      <c r="LCE104" s="197"/>
      <c r="LCF104" s="197"/>
      <c r="LCG104" s="197"/>
      <c r="LCH104" s="197"/>
      <c r="LCI104" s="197"/>
      <c r="LCJ104" s="197"/>
      <c r="LCK104" s="197"/>
      <c r="LCL104" s="197"/>
      <c r="LCM104" s="197"/>
      <c r="LCN104" s="197"/>
      <c r="LCO104" s="197"/>
      <c r="LCP104" s="197"/>
      <c r="LCQ104" s="197"/>
      <c r="LCR104" s="197"/>
      <c r="LCS104" s="197"/>
      <c r="LCT104" s="197"/>
      <c r="LCU104" s="197"/>
      <c r="LCV104" s="197"/>
      <c r="LCW104" s="197"/>
      <c r="LCX104" s="197"/>
      <c r="LCY104" s="197"/>
      <c r="LCZ104" s="197"/>
      <c r="LDA104" s="197"/>
      <c r="LDB104" s="197"/>
      <c r="LDC104" s="197"/>
      <c r="LDD104" s="197"/>
      <c r="LDE104" s="197"/>
      <c r="LDF104" s="197"/>
      <c r="LDG104" s="197"/>
      <c r="LDH104" s="197"/>
      <c r="LDI104" s="197"/>
      <c r="LDJ104" s="197"/>
      <c r="LDK104" s="197"/>
      <c r="LDL104" s="197"/>
      <c r="LDM104" s="197"/>
      <c r="LDN104" s="197"/>
      <c r="LDO104" s="197"/>
      <c r="LDP104" s="197"/>
      <c r="LDQ104" s="197"/>
      <c r="LDR104" s="197"/>
      <c r="LDS104" s="197"/>
      <c r="LDT104" s="197"/>
      <c r="LDU104" s="197"/>
      <c r="LDV104" s="197"/>
      <c r="LDW104" s="197"/>
      <c r="LDX104" s="197"/>
      <c r="LDY104" s="197"/>
      <c r="LDZ104" s="197"/>
      <c r="LEA104" s="197"/>
      <c r="LEB104" s="197"/>
      <c r="LEC104" s="197"/>
      <c r="LED104" s="197"/>
      <c r="LEE104" s="197"/>
      <c r="LEF104" s="197"/>
      <c r="LEG104" s="197"/>
      <c r="LEH104" s="197"/>
      <c r="LEI104" s="197"/>
      <c r="LEJ104" s="197"/>
      <c r="LEK104" s="197"/>
      <c r="LEL104" s="197"/>
      <c r="LEM104" s="197"/>
      <c r="LEN104" s="197"/>
      <c r="LEO104" s="197"/>
      <c r="LEP104" s="197"/>
      <c r="LEQ104" s="197"/>
      <c r="LER104" s="197"/>
      <c r="LES104" s="197"/>
      <c r="LET104" s="197"/>
      <c r="LEU104" s="197"/>
      <c r="LEV104" s="197"/>
      <c r="LEW104" s="197"/>
      <c r="LEX104" s="197"/>
      <c r="LEY104" s="197"/>
      <c r="LEZ104" s="197"/>
      <c r="LFA104" s="197"/>
      <c r="LFB104" s="197"/>
      <c r="LFC104" s="197"/>
      <c r="LFD104" s="197"/>
      <c r="LFE104" s="197"/>
      <c r="LFF104" s="197"/>
      <c r="LFG104" s="197"/>
      <c r="LFH104" s="197"/>
      <c r="LFI104" s="197"/>
      <c r="LFJ104" s="197"/>
      <c r="LFK104" s="197"/>
      <c r="LFL104" s="197"/>
      <c r="LFM104" s="197"/>
      <c r="LFN104" s="197"/>
      <c r="LFO104" s="197"/>
      <c r="LFP104" s="197"/>
      <c r="LFQ104" s="197"/>
      <c r="LFR104" s="197"/>
      <c r="LFS104" s="197"/>
      <c r="LFT104" s="197"/>
      <c r="LFU104" s="197"/>
      <c r="LFV104" s="197"/>
      <c r="LFW104" s="197"/>
      <c r="LFX104" s="197"/>
      <c r="LFY104" s="197"/>
      <c r="LFZ104" s="197"/>
      <c r="LGA104" s="197"/>
      <c r="LGB104" s="197"/>
      <c r="LGC104" s="197"/>
      <c r="LGD104" s="197"/>
      <c r="LGE104" s="197"/>
      <c r="LGF104" s="197"/>
      <c r="LGG104" s="197"/>
      <c r="LGH104" s="197"/>
      <c r="LGI104" s="197"/>
      <c r="LGJ104" s="197"/>
      <c r="LGK104" s="197"/>
      <c r="LGL104" s="197"/>
      <c r="LGM104" s="197"/>
      <c r="LGN104" s="197"/>
      <c r="LGO104" s="197"/>
      <c r="LGP104" s="197"/>
      <c r="LGQ104" s="197"/>
      <c r="LGR104" s="197"/>
      <c r="LGS104" s="197"/>
      <c r="LGT104" s="197"/>
      <c r="LGU104" s="197"/>
      <c r="LGV104" s="197"/>
      <c r="LGW104" s="197"/>
      <c r="LGX104" s="197"/>
      <c r="LGY104" s="197"/>
      <c r="LGZ104" s="197"/>
      <c r="LHA104" s="197"/>
      <c r="LHB104" s="197"/>
      <c r="LHC104" s="197"/>
      <c r="LHD104" s="197"/>
      <c r="LHE104" s="197"/>
      <c r="LHF104" s="197"/>
      <c r="LHG104" s="197"/>
      <c r="LHH104" s="197"/>
      <c r="LHI104" s="197"/>
      <c r="LHJ104" s="197"/>
      <c r="LHK104" s="197"/>
      <c r="LHL104" s="197"/>
      <c r="LHM104" s="197"/>
      <c r="LHN104" s="197"/>
      <c r="LHO104" s="197"/>
      <c r="LHP104" s="197"/>
      <c r="LHQ104" s="197"/>
      <c r="LHR104" s="197"/>
      <c r="LHS104" s="197"/>
      <c r="LHT104" s="197"/>
      <c r="LHU104" s="197"/>
      <c r="LHV104" s="197"/>
      <c r="LHW104" s="197"/>
      <c r="LHX104" s="197"/>
      <c r="LHY104" s="197"/>
      <c r="LHZ104" s="197"/>
      <c r="LIA104" s="197"/>
      <c r="LIB104" s="197"/>
      <c r="LIC104" s="197"/>
      <c r="LID104" s="197"/>
      <c r="LIE104" s="197"/>
      <c r="LIF104" s="197"/>
      <c r="LIG104" s="197"/>
      <c r="LIH104" s="197"/>
      <c r="LII104" s="197"/>
      <c r="LIJ104" s="197"/>
      <c r="LIK104" s="197"/>
      <c r="LIL104" s="197"/>
      <c r="LIM104" s="197"/>
      <c r="LIN104" s="197"/>
      <c r="LIO104" s="197"/>
      <c r="LIP104" s="197"/>
      <c r="LIQ104" s="197"/>
      <c r="LIR104" s="197"/>
      <c r="LIS104" s="197"/>
      <c r="LIT104" s="197"/>
      <c r="LIU104" s="197"/>
      <c r="LIV104" s="197"/>
      <c r="LIW104" s="197"/>
      <c r="LIX104" s="197"/>
      <c r="LIY104" s="197"/>
      <c r="LIZ104" s="197"/>
      <c r="LJA104" s="197"/>
      <c r="LJB104" s="197"/>
      <c r="LJC104" s="197"/>
      <c r="LJD104" s="197"/>
      <c r="LJE104" s="197"/>
      <c r="LJF104" s="197"/>
      <c r="LJG104" s="197"/>
      <c r="LJH104" s="197"/>
      <c r="LJI104" s="197"/>
      <c r="LJJ104" s="197"/>
      <c r="LJK104" s="197"/>
      <c r="LJL104" s="197"/>
      <c r="LJM104" s="197"/>
      <c r="LJN104" s="197"/>
      <c r="LJO104" s="197"/>
      <c r="LJP104" s="197"/>
      <c r="LJQ104" s="197"/>
      <c r="LJR104" s="197"/>
      <c r="LJS104" s="197"/>
      <c r="LJT104" s="197"/>
      <c r="LJU104" s="197"/>
      <c r="LJV104" s="197"/>
      <c r="LJW104" s="197"/>
      <c r="LJX104" s="197"/>
      <c r="LJY104" s="197"/>
      <c r="LJZ104" s="197"/>
      <c r="LKA104" s="197"/>
      <c r="LKB104" s="197"/>
      <c r="LKC104" s="197"/>
      <c r="LKD104" s="197"/>
      <c r="LKE104" s="197"/>
      <c r="LKF104" s="197"/>
      <c r="LKG104" s="197"/>
      <c r="LKH104" s="197"/>
      <c r="LKI104" s="197"/>
      <c r="LKJ104" s="197"/>
      <c r="LKK104" s="197"/>
      <c r="LKL104" s="197"/>
      <c r="LKM104" s="197"/>
      <c r="LKN104" s="197"/>
      <c r="LKO104" s="197"/>
      <c r="LKP104" s="197"/>
      <c r="LKQ104" s="197"/>
      <c r="LKR104" s="197"/>
      <c r="LKS104" s="197"/>
      <c r="LKT104" s="197"/>
      <c r="LKU104" s="197"/>
      <c r="LKV104" s="197"/>
      <c r="LKW104" s="197"/>
      <c r="LKX104" s="197"/>
      <c r="LKY104" s="197"/>
      <c r="LKZ104" s="197"/>
      <c r="LLA104" s="197"/>
      <c r="LLB104" s="197"/>
      <c r="LLC104" s="197"/>
      <c r="LLD104" s="197"/>
      <c r="LLE104" s="197"/>
      <c r="LLF104" s="197"/>
      <c r="LLG104" s="197"/>
      <c r="LLH104" s="197"/>
      <c r="LLI104" s="197"/>
      <c r="LLJ104" s="197"/>
      <c r="LLK104" s="197"/>
      <c r="LLL104" s="197"/>
      <c r="LLM104" s="197"/>
      <c r="LLN104" s="197"/>
      <c r="LLO104" s="197"/>
      <c r="LLP104" s="197"/>
      <c r="LLQ104" s="197"/>
      <c r="LLR104" s="197"/>
      <c r="LLS104" s="197"/>
      <c r="LLT104" s="197"/>
      <c r="LLU104" s="197"/>
      <c r="LLV104" s="197"/>
      <c r="LLW104" s="197"/>
      <c r="LLX104" s="197"/>
      <c r="LLY104" s="197"/>
      <c r="LLZ104" s="197"/>
      <c r="LMA104" s="197"/>
      <c r="LMB104" s="197"/>
      <c r="LMC104" s="197"/>
      <c r="LMD104" s="197"/>
      <c r="LME104" s="197"/>
      <c r="LMF104" s="197"/>
      <c r="LMG104" s="197"/>
      <c r="LMH104" s="197"/>
      <c r="LMI104" s="197"/>
      <c r="LMJ104" s="197"/>
      <c r="LMK104" s="197"/>
      <c r="LML104" s="197"/>
      <c r="LMM104" s="197"/>
      <c r="LMN104" s="197"/>
      <c r="LMO104" s="197"/>
      <c r="LMP104" s="197"/>
      <c r="LMQ104" s="197"/>
      <c r="LMR104" s="197"/>
      <c r="LMS104" s="197"/>
      <c r="LMT104" s="197"/>
      <c r="LMU104" s="197"/>
      <c r="LMV104" s="197"/>
      <c r="LMW104" s="197"/>
      <c r="LMX104" s="197"/>
      <c r="LMY104" s="197"/>
      <c r="LMZ104" s="197"/>
      <c r="LNA104" s="197"/>
      <c r="LNB104" s="197"/>
      <c r="LNC104" s="197"/>
      <c r="LND104" s="197"/>
      <c r="LNE104" s="197"/>
      <c r="LNF104" s="197"/>
      <c r="LNG104" s="197"/>
      <c r="LNH104" s="197"/>
      <c r="LNI104" s="197"/>
      <c r="LNJ104" s="197"/>
      <c r="LNK104" s="197"/>
      <c r="LNL104" s="197"/>
      <c r="LNM104" s="197"/>
      <c r="LNN104" s="197"/>
      <c r="LNO104" s="197"/>
      <c r="LNP104" s="197"/>
      <c r="LNQ104" s="197"/>
      <c r="LNR104" s="197"/>
      <c r="LNS104" s="197"/>
      <c r="LNT104" s="197"/>
      <c r="LNU104" s="197"/>
      <c r="LNV104" s="197"/>
      <c r="LNW104" s="197"/>
      <c r="LNX104" s="197"/>
      <c r="LNY104" s="197"/>
      <c r="LNZ104" s="197"/>
      <c r="LOA104" s="197"/>
      <c r="LOB104" s="197"/>
      <c r="LOC104" s="197"/>
      <c r="LOD104" s="197"/>
      <c r="LOE104" s="197"/>
      <c r="LOF104" s="197"/>
      <c r="LOG104" s="197"/>
      <c r="LOH104" s="197"/>
      <c r="LOI104" s="197"/>
      <c r="LOJ104" s="197"/>
      <c r="LOK104" s="197"/>
      <c r="LOL104" s="197"/>
      <c r="LOM104" s="197"/>
      <c r="LON104" s="197"/>
      <c r="LOO104" s="197"/>
      <c r="LOP104" s="197"/>
      <c r="LOQ104" s="197"/>
      <c r="LOR104" s="197"/>
      <c r="LOS104" s="197"/>
      <c r="LOT104" s="197"/>
      <c r="LOU104" s="197"/>
      <c r="LOV104" s="197"/>
      <c r="LOW104" s="197"/>
      <c r="LOX104" s="197"/>
      <c r="LOY104" s="197"/>
      <c r="LOZ104" s="197"/>
      <c r="LPA104" s="197"/>
      <c r="LPB104" s="197"/>
      <c r="LPC104" s="197"/>
      <c r="LPD104" s="197"/>
      <c r="LPE104" s="197"/>
      <c r="LPF104" s="197"/>
      <c r="LPG104" s="197"/>
      <c r="LPH104" s="197"/>
      <c r="LPI104" s="197"/>
      <c r="LPJ104" s="197"/>
      <c r="LPK104" s="197"/>
      <c r="LPL104" s="197"/>
      <c r="LPM104" s="197"/>
      <c r="LPN104" s="197"/>
      <c r="LPO104" s="197"/>
      <c r="LPP104" s="197"/>
      <c r="LPQ104" s="197"/>
      <c r="LPR104" s="197"/>
      <c r="LPS104" s="197"/>
      <c r="LPT104" s="197"/>
      <c r="LPU104" s="197"/>
      <c r="LPV104" s="197"/>
      <c r="LPW104" s="197"/>
      <c r="LPX104" s="197"/>
      <c r="LPY104" s="197"/>
      <c r="LPZ104" s="197"/>
      <c r="LQA104" s="197"/>
      <c r="LQB104" s="197"/>
      <c r="LQC104" s="197"/>
      <c r="LQD104" s="197"/>
      <c r="LQE104" s="197"/>
      <c r="LQF104" s="197"/>
      <c r="LQG104" s="197"/>
      <c r="LQH104" s="197"/>
      <c r="LQI104" s="197"/>
      <c r="LQJ104" s="197"/>
      <c r="LQK104" s="197"/>
      <c r="LQL104" s="197"/>
      <c r="LQM104" s="197"/>
      <c r="LQN104" s="197"/>
      <c r="LQO104" s="197"/>
      <c r="LQP104" s="197"/>
      <c r="LQQ104" s="197"/>
      <c r="LQR104" s="197"/>
      <c r="LQS104" s="197"/>
      <c r="LQT104" s="197"/>
      <c r="LQU104" s="197"/>
      <c r="LQV104" s="197"/>
      <c r="LQW104" s="197"/>
      <c r="LQX104" s="197"/>
      <c r="LQY104" s="197"/>
      <c r="LQZ104" s="197"/>
      <c r="LRA104" s="197"/>
      <c r="LRB104" s="197"/>
      <c r="LRC104" s="197"/>
      <c r="LRD104" s="197"/>
      <c r="LRE104" s="197"/>
      <c r="LRF104" s="197"/>
      <c r="LRG104" s="197"/>
      <c r="LRH104" s="197"/>
      <c r="LRI104" s="197"/>
      <c r="LRJ104" s="197"/>
      <c r="LRK104" s="197"/>
      <c r="LRL104" s="197"/>
      <c r="LRM104" s="197"/>
      <c r="LRN104" s="197"/>
      <c r="LRO104" s="197"/>
      <c r="LRP104" s="197"/>
      <c r="LRQ104" s="197"/>
      <c r="LRR104" s="197"/>
      <c r="LRS104" s="197"/>
      <c r="LRT104" s="197"/>
      <c r="LRU104" s="197"/>
      <c r="LRV104" s="197"/>
      <c r="LRW104" s="197"/>
      <c r="LRX104" s="197"/>
      <c r="LRY104" s="197"/>
      <c r="LRZ104" s="197"/>
      <c r="LSA104" s="197"/>
      <c r="LSB104" s="197"/>
      <c r="LSC104" s="197"/>
      <c r="LSD104" s="197"/>
      <c r="LSE104" s="197"/>
      <c r="LSF104" s="197"/>
      <c r="LSG104" s="197"/>
      <c r="LSH104" s="197"/>
      <c r="LSI104" s="197"/>
      <c r="LSJ104" s="197"/>
      <c r="LSK104" s="197"/>
      <c r="LSL104" s="197"/>
      <c r="LSM104" s="197"/>
      <c r="LSN104" s="197"/>
      <c r="LSO104" s="197"/>
      <c r="LSP104" s="197"/>
      <c r="LSQ104" s="197"/>
      <c r="LSR104" s="197"/>
      <c r="LSS104" s="197"/>
      <c r="LST104" s="197"/>
      <c r="LSU104" s="197"/>
      <c r="LSV104" s="197"/>
      <c r="LSW104" s="197"/>
      <c r="LSX104" s="197"/>
      <c r="LSY104" s="197"/>
      <c r="LSZ104" s="197"/>
      <c r="LTA104" s="197"/>
      <c r="LTB104" s="197"/>
      <c r="LTC104" s="197"/>
      <c r="LTD104" s="197"/>
      <c r="LTE104" s="197"/>
      <c r="LTF104" s="197"/>
      <c r="LTG104" s="197"/>
      <c r="LTH104" s="197"/>
      <c r="LTI104" s="197"/>
      <c r="LTJ104" s="197"/>
      <c r="LTK104" s="197"/>
      <c r="LTL104" s="197"/>
      <c r="LTM104" s="197"/>
      <c r="LTN104" s="197"/>
      <c r="LTO104" s="197"/>
      <c r="LTP104" s="197"/>
      <c r="LTQ104" s="197"/>
      <c r="LTR104" s="197"/>
      <c r="LTS104" s="197"/>
      <c r="LTT104" s="197"/>
      <c r="LTU104" s="197"/>
      <c r="LTV104" s="197"/>
      <c r="LTW104" s="197"/>
      <c r="LTX104" s="197"/>
      <c r="LTY104" s="197"/>
      <c r="LTZ104" s="197"/>
      <c r="LUA104" s="197"/>
      <c r="LUB104" s="197"/>
      <c r="LUC104" s="197"/>
      <c r="LUD104" s="197"/>
      <c r="LUE104" s="197"/>
      <c r="LUF104" s="197"/>
      <c r="LUG104" s="197"/>
      <c r="LUH104" s="197"/>
      <c r="LUI104" s="197"/>
      <c r="LUJ104" s="197"/>
      <c r="LUK104" s="197"/>
      <c r="LUL104" s="197"/>
      <c r="LUM104" s="197"/>
      <c r="LUN104" s="197"/>
      <c r="LUO104" s="197"/>
      <c r="LUP104" s="197"/>
      <c r="LUQ104" s="197"/>
      <c r="LUR104" s="197"/>
      <c r="LUS104" s="197"/>
      <c r="LUT104" s="197"/>
      <c r="LUU104" s="197"/>
      <c r="LUV104" s="197"/>
      <c r="LUW104" s="197"/>
      <c r="LUX104" s="197"/>
      <c r="LUY104" s="197"/>
      <c r="LUZ104" s="197"/>
      <c r="LVA104" s="197"/>
      <c r="LVB104" s="197"/>
      <c r="LVC104" s="197"/>
      <c r="LVD104" s="197"/>
      <c r="LVE104" s="197"/>
      <c r="LVF104" s="197"/>
      <c r="LVG104" s="197"/>
      <c r="LVH104" s="197"/>
      <c r="LVI104" s="197"/>
      <c r="LVJ104" s="197"/>
      <c r="LVK104" s="197"/>
      <c r="LVL104" s="197"/>
      <c r="LVM104" s="197"/>
      <c r="LVN104" s="197"/>
      <c r="LVO104" s="197"/>
      <c r="LVP104" s="197"/>
      <c r="LVQ104" s="197"/>
      <c r="LVR104" s="197"/>
      <c r="LVS104" s="197"/>
      <c r="LVT104" s="197"/>
      <c r="LVU104" s="197"/>
      <c r="LVV104" s="197"/>
      <c r="LVW104" s="197"/>
      <c r="LVX104" s="197"/>
      <c r="LVY104" s="197"/>
      <c r="LVZ104" s="197"/>
      <c r="LWA104" s="197"/>
      <c r="LWB104" s="197"/>
      <c r="LWC104" s="197"/>
      <c r="LWD104" s="197"/>
      <c r="LWE104" s="197"/>
      <c r="LWF104" s="197"/>
      <c r="LWG104" s="197"/>
      <c r="LWH104" s="197"/>
      <c r="LWI104" s="197"/>
      <c r="LWJ104" s="197"/>
      <c r="LWK104" s="197"/>
      <c r="LWL104" s="197"/>
      <c r="LWM104" s="197"/>
      <c r="LWN104" s="197"/>
      <c r="LWO104" s="197"/>
      <c r="LWP104" s="197"/>
      <c r="LWQ104" s="197"/>
      <c r="LWR104" s="197"/>
      <c r="LWS104" s="197"/>
      <c r="LWT104" s="197"/>
      <c r="LWU104" s="197"/>
      <c r="LWV104" s="197"/>
      <c r="LWW104" s="197"/>
      <c r="LWX104" s="197"/>
      <c r="LWY104" s="197"/>
      <c r="LWZ104" s="197"/>
      <c r="LXA104" s="197"/>
      <c r="LXB104" s="197"/>
      <c r="LXC104" s="197"/>
      <c r="LXD104" s="197"/>
      <c r="LXE104" s="197"/>
      <c r="LXF104" s="197"/>
      <c r="LXG104" s="197"/>
      <c r="LXH104" s="197"/>
      <c r="LXI104" s="197"/>
      <c r="LXJ104" s="197"/>
      <c r="LXK104" s="197"/>
      <c r="LXL104" s="197"/>
      <c r="LXM104" s="197"/>
      <c r="LXN104" s="197"/>
      <c r="LXO104" s="197"/>
      <c r="LXP104" s="197"/>
      <c r="LXQ104" s="197"/>
      <c r="LXR104" s="197"/>
      <c r="LXS104" s="197"/>
      <c r="LXT104" s="197"/>
      <c r="LXU104" s="197"/>
      <c r="LXV104" s="197"/>
      <c r="LXW104" s="197"/>
      <c r="LXX104" s="197"/>
      <c r="LXY104" s="197"/>
      <c r="LXZ104" s="197"/>
      <c r="LYA104" s="197"/>
      <c r="LYB104" s="197"/>
      <c r="LYC104" s="197"/>
      <c r="LYD104" s="197"/>
      <c r="LYE104" s="197"/>
      <c r="LYF104" s="197"/>
      <c r="LYG104" s="197"/>
      <c r="LYH104" s="197"/>
      <c r="LYI104" s="197"/>
      <c r="LYJ104" s="197"/>
      <c r="LYK104" s="197"/>
      <c r="LYL104" s="197"/>
      <c r="LYM104" s="197"/>
      <c r="LYN104" s="197"/>
      <c r="LYO104" s="197"/>
      <c r="LYP104" s="197"/>
      <c r="LYQ104" s="197"/>
      <c r="LYR104" s="197"/>
      <c r="LYS104" s="197"/>
      <c r="LYT104" s="197"/>
      <c r="LYU104" s="197"/>
      <c r="LYV104" s="197"/>
      <c r="LYW104" s="197"/>
      <c r="LYX104" s="197"/>
      <c r="LYY104" s="197"/>
      <c r="LYZ104" s="197"/>
      <c r="LZA104" s="197"/>
      <c r="LZB104" s="197"/>
      <c r="LZC104" s="197"/>
      <c r="LZD104" s="197"/>
      <c r="LZE104" s="197"/>
      <c r="LZF104" s="197"/>
      <c r="LZG104" s="197"/>
      <c r="LZH104" s="197"/>
      <c r="LZI104" s="197"/>
      <c r="LZJ104" s="197"/>
      <c r="LZK104" s="197"/>
      <c r="LZL104" s="197"/>
      <c r="LZM104" s="197"/>
      <c r="LZN104" s="197"/>
      <c r="LZO104" s="197"/>
      <c r="LZP104" s="197"/>
      <c r="LZQ104" s="197"/>
      <c r="LZR104" s="197"/>
      <c r="LZS104" s="197"/>
      <c r="LZT104" s="197"/>
      <c r="LZU104" s="197"/>
      <c r="LZV104" s="197"/>
      <c r="LZW104" s="197"/>
      <c r="LZX104" s="197"/>
      <c r="LZY104" s="197"/>
      <c r="LZZ104" s="197"/>
      <c r="MAA104" s="197"/>
      <c r="MAB104" s="197"/>
      <c r="MAC104" s="197"/>
      <c r="MAD104" s="197"/>
      <c r="MAE104" s="197"/>
      <c r="MAF104" s="197"/>
      <c r="MAG104" s="197"/>
      <c r="MAH104" s="197"/>
      <c r="MAI104" s="197"/>
      <c r="MAJ104" s="197"/>
      <c r="MAK104" s="197"/>
      <c r="MAL104" s="197"/>
      <c r="MAM104" s="197"/>
      <c r="MAN104" s="197"/>
      <c r="MAO104" s="197"/>
      <c r="MAP104" s="197"/>
      <c r="MAQ104" s="197"/>
      <c r="MAR104" s="197"/>
      <c r="MAS104" s="197"/>
      <c r="MAT104" s="197"/>
      <c r="MAU104" s="197"/>
      <c r="MAV104" s="197"/>
      <c r="MAW104" s="197"/>
      <c r="MAX104" s="197"/>
      <c r="MAY104" s="197"/>
      <c r="MAZ104" s="197"/>
      <c r="MBA104" s="197"/>
      <c r="MBB104" s="197"/>
      <c r="MBC104" s="197"/>
      <c r="MBD104" s="197"/>
      <c r="MBE104" s="197"/>
      <c r="MBF104" s="197"/>
      <c r="MBG104" s="197"/>
      <c r="MBH104" s="197"/>
      <c r="MBI104" s="197"/>
      <c r="MBJ104" s="197"/>
      <c r="MBK104" s="197"/>
      <c r="MBL104" s="197"/>
      <c r="MBM104" s="197"/>
      <c r="MBN104" s="197"/>
      <c r="MBO104" s="197"/>
      <c r="MBP104" s="197"/>
      <c r="MBQ104" s="197"/>
      <c r="MBR104" s="197"/>
      <c r="MBS104" s="197"/>
      <c r="MBT104" s="197"/>
      <c r="MBU104" s="197"/>
      <c r="MBV104" s="197"/>
      <c r="MBW104" s="197"/>
      <c r="MBX104" s="197"/>
      <c r="MBY104" s="197"/>
      <c r="MBZ104" s="197"/>
      <c r="MCA104" s="197"/>
      <c r="MCB104" s="197"/>
      <c r="MCC104" s="197"/>
      <c r="MCD104" s="197"/>
      <c r="MCE104" s="197"/>
      <c r="MCF104" s="197"/>
      <c r="MCG104" s="197"/>
      <c r="MCH104" s="197"/>
      <c r="MCI104" s="197"/>
      <c r="MCJ104" s="197"/>
      <c r="MCK104" s="197"/>
      <c r="MCL104" s="197"/>
      <c r="MCM104" s="197"/>
      <c r="MCN104" s="197"/>
      <c r="MCO104" s="197"/>
      <c r="MCP104" s="197"/>
      <c r="MCQ104" s="197"/>
      <c r="MCR104" s="197"/>
      <c r="MCS104" s="197"/>
      <c r="MCT104" s="197"/>
      <c r="MCU104" s="197"/>
      <c r="MCV104" s="197"/>
      <c r="MCW104" s="197"/>
      <c r="MCX104" s="197"/>
      <c r="MCY104" s="197"/>
      <c r="MCZ104" s="197"/>
      <c r="MDA104" s="197"/>
      <c r="MDB104" s="197"/>
      <c r="MDC104" s="197"/>
      <c r="MDD104" s="197"/>
      <c r="MDE104" s="197"/>
      <c r="MDF104" s="197"/>
      <c r="MDG104" s="197"/>
      <c r="MDH104" s="197"/>
      <c r="MDI104" s="197"/>
      <c r="MDJ104" s="197"/>
      <c r="MDK104" s="197"/>
      <c r="MDL104" s="197"/>
      <c r="MDM104" s="197"/>
      <c r="MDN104" s="197"/>
      <c r="MDO104" s="197"/>
      <c r="MDP104" s="197"/>
      <c r="MDQ104" s="197"/>
      <c r="MDR104" s="197"/>
      <c r="MDS104" s="197"/>
      <c r="MDT104" s="197"/>
      <c r="MDU104" s="197"/>
      <c r="MDV104" s="197"/>
      <c r="MDW104" s="197"/>
      <c r="MDX104" s="197"/>
      <c r="MDY104" s="197"/>
      <c r="MDZ104" s="197"/>
      <c r="MEA104" s="197"/>
      <c r="MEB104" s="197"/>
      <c r="MEC104" s="197"/>
      <c r="MED104" s="197"/>
      <c r="MEE104" s="197"/>
      <c r="MEF104" s="197"/>
      <c r="MEG104" s="197"/>
      <c r="MEH104" s="197"/>
      <c r="MEI104" s="197"/>
      <c r="MEJ104" s="197"/>
      <c r="MEK104" s="197"/>
      <c r="MEL104" s="197"/>
      <c r="MEM104" s="197"/>
      <c r="MEN104" s="197"/>
      <c r="MEO104" s="197"/>
      <c r="MEP104" s="197"/>
      <c r="MEQ104" s="197"/>
      <c r="MER104" s="197"/>
      <c r="MES104" s="197"/>
      <c r="MET104" s="197"/>
      <c r="MEU104" s="197"/>
      <c r="MEV104" s="197"/>
      <c r="MEW104" s="197"/>
      <c r="MEX104" s="197"/>
      <c r="MEY104" s="197"/>
      <c r="MEZ104" s="197"/>
      <c r="MFA104" s="197"/>
      <c r="MFB104" s="197"/>
      <c r="MFC104" s="197"/>
      <c r="MFD104" s="197"/>
      <c r="MFE104" s="197"/>
      <c r="MFF104" s="197"/>
      <c r="MFG104" s="197"/>
      <c r="MFH104" s="197"/>
      <c r="MFI104" s="197"/>
      <c r="MFJ104" s="197"/>
      <c r="MFK104" s="197"/>
      <c r="MFL104" s="197"/>
      <c r="MFM104" s="197"/>
      <c r="MFN104" s="197"/>
      <c r="MFO104" s="197"/>
      <c r="MFP104" s="197"/>
      <c r="MFQ104" s="197"/>
      <c r="MFR104" s="197"/>
      <c r="MFS104" s="197"/>
      <c r="MFT104" s="197"/>
      <c r="MFU104" s="197"/>
      <c r="MFV104" s="197"/>
      <c r="MFW104" s="197"/>
      <c r="MFX104" s="197"/>
      <c r="MFY104" s="197"/>
      <c r="MFZ104" s="197"/>
      <c r="MGA104" s="197"/>
      <c r="MGB104" s="197"/>
      <c r="MGC104" s="197"/>
      <c r="MGD104" s="197"/>
      <c r="MGE104" s="197"/>
      <c r="MGF104" s="197"/>
      <c r="MGG104" s="197"/>
      <c r="MGH104" s="197"/>
      <c r="MGI104" s="197"/>
      <c r="MGJ104" s="197"/>
      <c r="MGK104" s="197"/>
      <c r="MGL104" s="197"/>
      <c r="MGM104" s="197"/>
      <c r="MGN104" s="197"/>
      <c r="MGO104" s="197"/>
      <c r="MGP104" s="197"/>
      <c r="MGQ104" s="197"/>
      <c r="MGR104" s="197"/>
      <c r="MGS104" s="197"/>
      <c r="MGT104" s="197"/>
      <c r="MGU104" s="197"/>
      <c r="MGV104" s="197"/>
      <c r="MGW104" s="197"/>
      <c r="MGX104" s="197"/>
      <c r="MGY104" s="197"/>
      <c r="MGZ104" s="197"/>
      <c r="MHA104" s="197"/>
      <c r="MHB104" s="197"/>
      <c r="MHC104" s="197"/>
      <c r="MHD104" s="197"/>
      <c r="MHE104" s="197"/>
      <c r="MHF104" s="197"/>
      <c r="MHG104" s="197"/>
      <c r="MHH104" s="197"/>
      <c r="MHI104" s="197"/>
      <c r="MHJ104" s="197"/>
      <c r="MHK104" s="197"/>
      <c r="MHL104" s="197"/>
      <c r="MHM104" s="197"/>
      <c r="MHN104" s="197"/>
      <c r="MHO104" s="197"/>
      <c r="MHP104" s="197"/>
      <c r="MHQ104" s="197"/>
      <c r="MHR104" s="197"/>
      <c r="MHS104" s="197"/>
      <c r="MHT104" s="197"/>
      <c r="MHU104" s="197"/>
      <c r="MHV104" s="197"/>
      <c r="MHW104" s="197"/>
      <c r="MHX104" s="197"/>
      <c r="MHY104" s="197"/>
      <c r="MHZ104" s="197"/>
      <c r="MIA104" s="197"/>
      <c r="MIB104" s="197"/>
      <c r="MIC104" s="197"/>
      <c r="MID104" s="197"/>
      <c r="MIE104" s="197"/>
      <c r="MIF104" s="197"/>
      <c r="MIG104" s="197"/>
      <c r="MIH104" s="197"/>
      <c r="MII104" s="197"/>
      <c r="MIJ104" s="197"/>
      <c r="MIK104" s="197"/>
      <c r="MIL104" s="197"/>
      <c r="MIM104" s="197"/>
      <c r="MIN104" s="197"/>
      <c r="MIO104" s="197"/>
      <c r="MIP104" s="197"/>
      <c r="MIQ104" s="197"/>
      <c r="MIR104" s="197"/>
      <c r="MIS104" s="197"/>
      <c r="MIT104" s="197"/>
      <c r="MIU104" s="197"/>
      <c r="MIV104" s="197"/>
      <c r="MIW104" s="197"/>
      <c r="MIX104" s="197"/>
      <c r="MIY104" s="197"/>
      <c r="MIZ104" s="197"/>
      <c r="MJA104" s="197"/>
      <c r="MJB104" s="197"/>
      <c r="MJC104" s="197"/>
      <c r="MJD104" s="197"/>
      <c r="MJE104" s="197"/>
      <c r="MJF104" s="197"/>
      <c r="MJG104" s="197"/>
      <c r="MJH104" s="197"/>
      <c r="MJI104" s="197"/>
      <c r="MJJ104" s="197"/>
      <c r="MJK104" s="197"/>
      <c r="MJL104" s="197"/>
      <c r="MJM104" s="197"/>
      <c r="MJN104" s="197"/>
      <c r="MJO104" s="197"/>
      <c r="MJP104" s="197"/>
      <c r="MJQ104" s="197"/>
      <c r="MJR104" s="197"/>
      <c r="MJS104" s="197"/>
      <c r="MJT104" s="197"/>
      <c r="MJU104" s="197"/>
      <c r="MJV104" s="197"/>
      <c r="MJW104" s="197"/>
      <c r="MJX104" s="197"/>
      <c r="MJY104" s="197"/>
      <c r="MJZ104" s="197"/>
      <c r="MKA104" s="197"/>
      <c r="MKB104" s="197"/>
      <c r="MKC104" s="197"/>
      <c r="MKD104" s="197"/>
      <c r="MKE104" s="197"/>
      <c r="MKF104" s="197"/>
      <c r="MKG104" s="197"/>
      <c r="MKH104" s="197"/>
      <c r="MKI104" s="197"/>
      <c r="MKJ104" s="197"/>
      <c r="MKK104" s="197"/>
      <c r="MKL104" s="197"/>
      <c r="MKM104" s="197"/>
      <c r="MKN104" s="197"/>
      <c r="MKO104" s="197"/>
      <c r="MKP104" s="197"/>
      <c r="MKQ104" s="197"/>
      <c r="MKR104" s="197"/>
      <c r="MKS104" s="197"/>
      <c r="MKT104" s="197"/>
      <c r="MKU104" s="197"/>
      <c r="MKV104" s="197"/>
      <c r="MKW104" s="197"/>
      <c r="MKX104" s="197"/>
      <c r="MKY104" s="197"/>
      <c r="MKZ104" s="197"/>
      <c r="MLA104" s="197"/>
      <c r="MLB104" s="197"/>
      <c r="MLC104" s="197"/>
      <c r="MLD104" s="197"/>
      <c r="MLE104" s="197"/>
      <c r="MLF104" s="197"/>
      <c r="MLG104" s="197"/>
      <c r="MLH104" s="197"/>
      <c r="MLI104" s="197"/>
      <c r="MLJ104" s="197"/>
      <c r="MLK104" s="197"/>
      <c r="MLL104" s="197"/>
      <c r="MLM104" s="197"/>
      <c r="MLN104" s="197"/>
      <c r="MLO104" s="197"/>
      <c r="MLP104" s="197"/>
      <c r="MLQ104" s="197"/>
      <c r="MLR104" s="197"/>
      <c r="MLS104" s="197"/>
      <c r="MLT104" s="197"/>
      <c r="MLU104" s="197"/>
      <c r="MLV104" s="197"/>
      <c r="MLW104" s="197"/>
      <c r="MLX104" s="197"/>
      <c r="MLY104" s="197"/>
      <c r="MLZ104" s="197"/>
      <c r="MMA104" s="197"/>
      <c r="MMB104" s="197"/>
      <c r="MMC104" s="197"/>
      <c r="MMD104" s="197"/>
      <c r="MME104" s="197"/>
      <c r="MMF104" s="197"/>
      <c r="MMG104" s="197"/>
      <c r="MMH104" s="197"/>
      <c r="MMI104" s="197"/>
      <c r="MMJ104" s="197"/>
      <c r="MMK104" s="197"/>
      <c r="MML104" s="197"/>
      <c r="MMM104" s="197"/>
      <c r="MMN104" s="197"/>
      <c r="MMO104" s="197"/>
      <c r="MMP104" s="197"/>
      <c r="MMQ104" s="197"/>
      <c r="MMR104" s="197"/>
      <c r="MMS104" s="197"/>
      <c r="MMT104" s="197"/>
      <c r="MMU104" s="197"/>
      <c r="MMV104" s="197"/>
      <c r="MMW104" s="197"/>
      <c r="MMX104" s="197"/>
      <c r="MMY104" s="197"/>
      <c r="MMZ104" s="197"/>
      <c r="MNA104" s="197"/>
      <c r="MNB104" s="197"/>
      <c r="MNC104" s="197"/>
      <c r="MND104" s="197"/>
      <c r="MNE104" s="197"/>
      <c r="MNF104" s="197"/>
      <c r="MNG104" s="197"/>
      <c r="MNH104" s="197"/>
      <c r="MNI104" s="197"/>
      <c r="MNJ104" s="197"/>
      <c r="MNK104" s="197"/>
      <c r="MNL104" s="197"/>
      <c r="MNM104" s="197"/>
      <c r="MNN104" s="197"/>
      <c r="MNO104" s="197"/>
      <c r="MNP104" s="197"/>
      <c r="MNQ104" s="197"/>
      <c r="MNR104" s="197"/>
      <c r="MNS104" s="197"/>
      <c r="MNT104" s="197"/>
      <c r="MNU104" s="197"/>
      <c r="MNV104" s="197"/>
      <c r="MNW104" s="197"/>
      <c r="MNX104" s="197"/>
      <c r="MNY104" s="197"/>
      <c r="MNZ104" s="197"/>
      <c r="MOA104" s="197"/>
      <c r="MOB104" s="197"/>
      <c r="MOC104" s="197"/>
      <c r="MOD104" s="197"/>
      <c r="MOE104" s="197"/>
      <c r="MOF104" s="197"/>
      <c r="MOG104" s="197"/>
      <c r="MOH104" s="197"/>
      <c r="MOI104" s="197"/>
      <c r="MOJ104" s="197"/>
      <c r="MOK104" s="197"/>
      <c r="MOL104" s="197"/>
      <c r="MOM104" s="197"/>
      <c r="MON104" s="197"/>
      <c r="MOO104" s="197"/>
      <c r="MOP104" s="197"/>
      <c r="MOQ104" s="197"/>
      <c r="MOR104" s="197"/>
      <c r="MOS104" s="197"/>
      <c r="MOT104" s="197"/>
      <c r="MOU104" s="197"/>
      <c r="MOV104" s="197"/>
      <c r="MOW104" s="197"/>
      <c r="MOX104" s="197"/>
      <c r="MOY104" s="197"/>
      <c r="MOZ104" s="197"/>
      <c r="MPA104" s="197"/>
      <c r="MPB104" s="197"/>
      <c r="MPC104" s="197"/>
      <c r="MPD104" s="197"/>
      <c r="MPE104" s="197"/>
      <c r="MPF104" s="197"/>
      <c r="MPG104" s="197"/>
      <c r="MPH104" s="197"/>
      <c r="MPI104" s="197"/>
      <c r="MPJ104" s="197"/>
      <c r="MPK104" s="197"/>
      <c r="MPL104" s="197"/>
      <c r="MPM104" s="197"/>
      <c r="MPN104" s="197"/>
      <c r="MPO104" s="197"/>
      <c r="MPP104" s="197"/>
      <c r="MPQ104" s="197"/>
      <c r="MPR104" s="197"/>
      <c r="MPS104" s="197"/>
      <c r="MPT104" s="197"/>
      <c r="MPU104" s="197"/>
      <c r="MPV104" s="197"/>
      <c r="MPW104" s="197"/>
      <c r="MPX104" s="197"/>
      <c r="MPY104" s="197"/>
      <c r="MPZ104" s="197"/>
      <c r="MQA104" s="197"/>
      <c r="MQB104" s="197"/>
      <c r="MQC104" s="197"/>
      <c r="MQD104" s="197"/>
      <c r="MQE104" s="197"/>
      <c r="MQF104" s="197"/>
      <c r="MQG104" s="197"/>
      <c r="MQH104" s="197"/>
      <c r="MQI104" s="197"/>
      <c r="MQJ104" s="197"/>
      <c r="MQK104" s="197"/>
      <c r="MQL104" s="197"/>
      <c r="MQM104" s="197"/>
      <c r="MQN104" s="197"/>
      <c r="MQO104" s="197"/>
      <c r="MQP104" s="197"/>
      <c r="MQQ104" s="197"/>
      <c r="MQR104" s="197"/>
      <c r="MQS104" s="197"/>
      <c r="MQT104" s="197"/>
      <c r="MQU104" s="197"/>
      <c r="MQV104" s="197"/>
      <c r="MQW104" s="197"/>
      <c r="MQX104" s="197"/>
      <c r="MQY104" s="197"/>
      <c r="MQZ104" s="197"/>
      <c r="MRA104" s="197"/>
      <c r="MRB104" s="197"/>
      <c r="MRC104" s="197"/>
      <c r="MRD104" s="197"/>
      <c r="MRE104" s="197"/>
      <c r="MRF104" s="197"/>
      <c r="MRG104" s="197"/>
      <c r="MRH104" s="197"/>
      <c r="MRI104" s="197"/>
      <c r="MRJ104" s="197"/>
      <c r="MRK104" s="197"/>
      <c r="MRL104" s="197"/>
      <c r="MRM104" s="197"/>
      <c r="MRN104" s="197"/>
      <c r="MRO104" s="197"/>
      <c r="MRP104" s="197"/>
      <c r="MRQ104" s="197"/>
      <c r="MRR104" s="197"/>
      <c r="MRS104" s="197"/>
      <c r="MRT104" s="197"/>
      <c r="MRU104" s="197"/>
      <c r="MRV104" s="197"/>
      <c r="MRW104" s="197"/>
      <c r="MRX104" s="197"/>
      <c r="MRY104" s="197"/>
      <c r="MRZ104" s="197"/>
      <c r="MSA104" s="197"/>
      <c r="MSB104" s="197"/>
      <c r="MSC104" s="197"/>
      <c r="MSD104" s="197"/>
      <c r="MSE104" s="197"/>
      <c r="MSF104" s="197"/>
      <c r="MSG104" s="197"/>
      <c r="MSH104" s="197"/>
      <c r="MSI104" s="197"/>
      <c r="MSJ104" s="197"/>
      <c r="MSK104" s="197"/>
      <c r="MSL104" s="197"/>
      <c r="MSM104" s="197"/>
      <c r="MSN104" s="197"/>
      <c r="MSO104" s="197"/>
      <c r="MSP104" s="197"/>
      <c r="MSQ104" s="197"/>
      <c r="MSR104" s="197"/>
      <c r="MSS104" s="197"/>
      <c r="MST104" s="197"/>
      <c r="MSU104" s="197"/>
      <c r="MSV104" s="197"/>
      <c r="MSW104" s="197"/>
      <c r="MSX104" s="197"/>
      <c r="MSY104" s="197"/>
      <c r="MSZ104" s="197"/>
      <c r="MTA104" s="197"/>
      <c r="MTB104" s="197"/>
      <c r="MTC104" s="197"/>
      <c r="MTD104" s="197"/>
      <c r="MTE104" s="197"/>
      <c r="MTF104" s="197"/>
      <c r="MTG104" s="197"/>
      <c r="MTH104" s="197"/>
      <c r="MTI104" s="197"/>
      <c r="MTJ104" s="197"/>
      <c r="MTK104" s="197"/>
      <c r="MTL104" s="197"/>
      <c r="MTM104" s="197"/>
      <c r="MTN104" s="197"/>
      <c r="MTO104" s="197"/>
      <c r="MTP104" s="197"/>
      <c r="MTQ104" s="197"/>
      <c r="MTR104" s="197"/>
      <c r="MTS104" s="197"/>
      <c r="MTT104" s="197"/>
      <c r="MTU104" s="197"/>
      <c r="MTV104" s="197"/>
      <c r="MTW104" s="197"/>
      <c r="MTX104" s="197"/>
      <c r="MTY104" s="197"/>
      <c r="MTZ104" s="197"/>
      <c r="MUA104" s="197"/>
      <c r="MUB104" s="197"/>
      <c r="MUC104" s="197"/>
      <c r="MUD104" s="197"/>
      <c r="MUE104" s="197"/>
      <c r="MUF104" s="197"/>
      <c r="MUG104" s="197"/>
      <c r="MUH104" s="197"/>
      <c r="MUI104" s="197"/>
      <c r="MUJ104" s="197"/>
      <c r="MUK104" s="197"/>
      <c r="MUL104" s="197"/>
      <c r="MUM104" s="197"/>
      <c r="MUN104" s="197"/>
      <c r="MUO104" s="197"/>
      <c r="MUP104" s="197"/>
      <c r="MUQ104" s="197"/>
      <c r="MUR104" s="197"/>
      <c r="MUS104" s="197"/>
      <c r="MUT104" s="197"/>
      <c r="MUU104" s="197"/>
      <c r="MUV104" s="197"/>
      <c r="MUW104" s="197"/>
      <c r="MUX104" s="197"/>
      <c r="MUY104" s="197"/>
      <c r="MUZ104" s="197"/>
      <c r="MVA104" s="197"/>
      <c r="MVB104" s="197"/>
      <c r="MVC104" s="197"/>
      <c r="MVD104" s="197"/>
      <c r="MVE104" s="197"/>
      <c r="MVF104" s="197"/>
      <c r="MVG104" s="197"/>
      <c r="MVH104" s="197"/>
      <c r="MVI104" s="197"/>
      <c r="MVJ104" s="197"/>
      <c r="MVK104" s="197"/>
      <c r="MVL104" s="197"/>
      <c r="MVM104" s="197"/>
      <c r="MVN104" s="197"/>
      <c r="MVO104" s="197"/>
      <c r="MVP104" s="197"/>
      <c r="MVQ104" s="197"/>
      <c r="MVR104" s="197"/>
      <c r="MVS104" s="197"/>
      <c r="MVT104" s="197"/>
      <c r="MVU104" s="197"/>
      <c r="MVV104" s="197"/>
      <c r="MVW104" s="197"/>
      <c r="MVX104" s="197"/>
      <c r="MVY104" s="197"/>
      <c r="MVZ104" s="197"/>
      <c r="MWA104" s="197"/>
      <c r="MWB104" s="197"/>
      <c r="MWC104" s="197"/>
      <c r="MWD104" s="197"/>
      <c r="MWE104" s="197"/>
      <c r="MWF104" s="197"/>
      <c r="MWG104" s="197"/>
      <c r="MWH104" s="197"/>
      <c r="MWI104" s="197"/>
      <c r="MWJ104" s="197"/>
      <c r="MWK104" s="197"/>
      <c r="MWL104" s="197"/>
      <c r="MWM104" s="197"/>
      <c r="MWN104" s="197"/>
      <c r="MWO104" s="197"/>
      <c r="MWP104" s="197"/>
      <c r="MWQ104" s="197"/>
      <c r="MWR104" s="197"/>
      <c r="MWS104" s="197"/>
      <c r="MWT104" s="197"/>
      <c r="MWU104" s="197"/>
      <c r="MWV104" s="197"/>
      <c r="MWW104" s="197"/>
      <c r="MWX104" s="197"/>
      <c r="MWY104" s="197"/>
      <c r="MWZ104" s="197"/>
      <c r="MXA104" s="197"/>
      <c r="MXB104" s="197"/>
      <c r="MXC104" s="197"/>
      <c r="MXD104" s="197"/>
      <c r="MXE104" s="197"/>
      <c r="MXF104" s="197"/>
      <c r="MXG104" s="197"/>
      <c r="MXH104" s="197"/>
      <c r="MXI104" s="197"/>
      <c r="MXJ104" s="197"/>
      <c r="MXK104" s="197"/>
      <c r="MXL104" s="197"/>
      <c r="MXM104" s="197"/>
      <c r="MXN104" s="197"/>
      <c r="MXO104" s="197"/>
      <c r="MXP104" s="197"/>
      <c r="MXQ104" s="197"/>
      <c r="MXR104" s="197"/>
      <c r="MXS104" s="197"/>
      <c r="MXT104" s="197"/>
      <c r="MXU104" s="197"/>
      <c r="MXV104" s="197"/>
      <c r="MXW104" s="197"/>
      <c r="MXX104" s="197"/>
      <c r="MXY104" s="197"/>
      <c r="MXZ104" s="197"/>
      <c r="MYA104" s="197"/>
      <c r="MYB104" s="197"/>
      <c r="MYC104" s="197"/>
      <c r="MYD104" s="197"/>
      <c r="MYE104" s="197"/>
      <c r="MYF104" s="197"/>
      <c r="MYG104" s="197"/>
      <c r="MYH104" s="197"/>
      <c r="MYI104" s="197"/>
      <c r="MYJ104" s="197"/>
      <c r="MYK104" s="197"/>
      <c r="MYL104" s="197"/>
      <c r="MYM104" s="197"/>
      <c r="MYN104" s="197"/>
      <c r="MYO104" s="197"/>
      <c r="MYP104" s="197"/>
      <c r="MYQ104" s="197"/>
      <c r="MYR104" s="197"/>
      <c r="MYS104" s="197"/>
      <c r="MYT104" s="197"/>
      <c r="MYU104" s="197"/>
      <c r="MYV104" s="197"/>
      <c r="MYW104" s="197"/>
      <c r="MYX104" s="197"/>
      <c r="MYY104" s="197"/>
      <c r="MYZ104" s="197"/>
      <c r="MZA104" s="197"/>
      <c r="MZB104" s="197"/>
      <c r="MZC104" s="197"/>
      <c r="MZD104" s="197"/>
      <c r="MZE104" s="197"/>
      <c r="MZF104" s="197"/>
      <c r="MZG104" s="197"/>
      <c r="MZH104" s="197"/>
      <c r="MZI104" s="197"/>
      <c r="MZJ104" s="197"/>
      <c r="MZK104" s="197"/>
      <c r="MZL104" s="197"/>
      <c r="MZM104" s="197"/>
      <c r="MZN104" s="197"/>
      <c r="MZO104" s="197"/>
      <c r="MZP104" s="197"/>
      <c r="MZQ104" s="197"/>
      <c r="MZR104" s="197"/>
      <c r="MZS104" s="197"/>
      <c r="MZT104" s="197"/>
      <c r="MZU104" s="197"/>
      <c r="MZV104" s="197"/>
      <c r="MZW104" s="197"/>
      <c r="MZX104" s="197"/>
      <c r="MZY104" s="197"/>
      <c r="MZZ104" s="197"/>
      <c r="NAA104" s="197"/>
      <c r="NAB104" s="197"/>
      <c r="NAC104" s="197"/>
      <c r="NAD104" s="197"/>
      <c r="NAE104" s="197"/>
      <c r="NAF104" s="197"/>
      <c r="NAG104" s="197"/>
      <c r="NAH104" s="197"/>
      <c r="NAI104" s="197"/>
      <c r="NAJ104" s="197"/>
      <c r="NAK104" s="197"/>
      <c r="NAL104" s="197"/>
      <c r="NAM104" s="197"/>
      <c r="NAN104" s="197"/>
      <c r="NAO104" s="197"/>
      <c r="NAP104" s="197"/>
      <c r="NAQ104" s="197"/>
      <c r="NAR104" s="197"/>
      <c r="NAS104" s="197"/>
      <c r="NAT104" s="197"/>
      <c r="NAU104" s="197"/>
      <c r="NAV104" s="197"/>
      <c r="NAW104" s="197"/>
      <c r="NAX104" s="197"/>
      <c r="NAY104" s="197"/>
      <c r="NAZ104" s="197"/>
      <c r="NBA104" s="197"/>
      <c r="NBB104" s="197"/>
      <c r="NBC104" s="197"/>
      <c r="NBD104" s="197"/>
      <c r="NBE104" s="197"/>
      <c r="NBF104" s="197"/>
      <c r="NBG104" s="197"/>
      <c r="NBH104" s="197"/>
      <c r="NBI104" s="197"/>
      <c r="NBJ104" s="197"/>
      <c r="NBK104" s="197"/>
      <c r="NBL104" s="197"/>
      <c r="NBM104" s="197"/>
      <c r="NBN104" s="197"/>
      <c r="NBO104" s="197"/>
      <c r="NBP104" s="197"/>
      <c r="NBQ104" s="197"/>
      <c r="NBR104" s="197"/>
      <c r="NBS104" s="197"/>
      <c r="NBT104" s="197"/>
      <c r="NBU104" s="197"/>
      <c r="NBV104" s="197"/>
      <c r="NBW104" s="197"/>
      <c r="NBX104" s="197"/>
      <c r="NBY104" s="197"/>
      <c r="NBZ104" s="197"/>
      <c r="NCA104" s="197"/>
      <c r="NCB104" s="197"/>
      <c r="NCC104" s="197"/>
      <c r="NCD104" s="197"/>
      <c r="NCE104" s="197"/>
      <c r="NCF104" s="197"/>
      <c r="NCG104" s="197"/>
      <c r="NCH104" s="197"/>
      <c r="NCI104" s="197"/>
      <c r="NCJ104" s="197"/>
      <c r="NCK104" s="197"/>
      <c r="NCL104" s="197"/>
      <c r="NCM104" s="197"/>
      <c r="NCN104" s="197"/>
      <c r="NCO104" s="197"/>
      <c r="NCP104" s="197"/>
      <c r="NCQ104" s="197"/>
      <c r="NCR104" s="197"/>
      <c r="NCS104" s="197"/>
      <c r="NCT104" s="197"/>
      <c r="NCU104" s="197"/>
      <c r="NCV104" s="197"/>
      <c r="NCW104" s="197"/>
      <c r="NCX104" s="197"/>
      <c r="NCY104" s="197"/>
      <c r="NCZ104" s="197"/>
      <c r="NDA104" s="197"/>
      <c r="NDB104" s="197"/>
      <c r="NDC104" s="197"/>
      <c r="NDD104" s="197"/>
      <c r="NDE104" s="197"/>
      <c r="NDF104" s="197"/>
      <c r="NDG104" s="197"/>
      <c r="NDH104" s="197"/>
      <c r="NDI104" s="197"/>
      <c r="NDJ104" s="197"/>
      <c r="NDK104" s="197"/>
      <c r="NDL104" s="197"/>
      <c r="NDM104" s="197"/>
      <c r="NDN104" s="197"/>
      <c r="NDO104" s="197"/>
      <c r="NDP104" s="197"/>
      <c r="NDQ104" s="197"/>
      <c r="NDR104" s="197"/>
      <c r="NDS104" s="197"/>
      <c r="NDT104" s="197"/>
      <c r="NDU104" s="197"/>
      <c r="NDV104" s="197"/>
      <c r="NDW104" s="197"/>
      <c r="NDX104" s="197"/>
      <c r="NDY104" s="197"/>
      <c r="NDZ104" s="197"/>
      <c r="NEA104" s="197"/>
      <c r="NEB104" s="197"/>
      <c r="NEC104" s="197"/>
      <c r="NED104" s="197"/>
      <c r="NEE104" s="197"/>
      <c r="NEF104" s="197"/>
      <c r="NEG104" s="197"/>
      <c r="NEH104" s="197"/>
      <c r="NEI104" s="197"/>
      <c r="NEJ104" s="197"/>
      <c r="NEK104" s="197"/>
      <c r="NEL104" s="197"/>
      <c r="NEM104" s="197"/>
      <c r="NEN104" s="197"/>
      <c r="NEO104" s="197"/>
      <c r="NEP104" s="197"/>
      <c r="NEQ104" s="197"/>
      <c r="NER104" s="197"/>
      <c r="NES104" s="197"/>
      <c r="NET104" s="197"/>
      <c r="NEU104" s="197"/>
      <c r="NEV104" s="197"/>
      <c r="NEW104" s="197"/>
      <c r="NEX104" s="197"/>
      <c r="NEY104" s="197"/>
      <c r="NEZ104" s="197"/>
      <c r="NFA104" s="197"/>
      <c r="NFB104" s="197"/>
      <c r="NFC104" s="197"/>
      <c r="NFD104" s="197"/>
      <c r="NFE104" s="197"/>
      <c r="NFF104" s="197"/>
      <c r="NFG104" s="197"/>
      <c r="NFH104" s="197"/>
      <c r="NFI104" s="197"/>
      <c r="NFJ104" s="197"/>
      <c r="NFK104" s="197"/>
      <c r="NFL104" s="197"/>
      <c r="NFM104" s="197"/>
      <c r="NFN104" s="197"/>
      <c r="NFO104" s="197"/>
      <c r="NFP104" s="197"/>
      <c r="NFQ104" s="197"/>
      <c r="NFR104" s="197"/>
      <c r="NFS104" s="197"/>
      <c r="NFT104" s="197"/>
      <c r="NFU104" s="197"/>
      <c r="NFV104" s="197"/>
      <c r="NFW104" s="197"/>
      <c r="NFX104" s="197"/>
      <c r="NFY104" s="197"/>
      <c r="NFZ104" s="197"/>
      <c r="NGA104" s="197"/>
      <c r="NGB104" s="197"/>
      <c r="NGC104" s="197"/>
      <c r="NGD104" s="197"/>
      <c r="NGE104" s="197"/>
      <c r="NGF104" s="197"/>
      <c r="NGG104" s="197"/>
      <c r="NGH104" s="197"/>
      <c r="NGI104" s="197"/>
      <c r="NGJ104" s="197"/>
      <c r="NGK104" s="197"/>
      <c r="NGL104" s="197"/>
      <c r="NGM104" s="197"/>
      <c r="NGN104" s="197"/>
      <c r="NGO104" s="197"/>
      <c r="NGP104" s="197"/>
      <c r="NGQ104" s="197"/>
      <c r="NGR104" s="197"/>
      <c r="NGS104" s="197"/>
      <c r="NGT104" s="197"/>
      <c r="NGU104" s="197"/>
      <c r="NGV104" s="197"/>
      <c r="NGW104" s="197"/>
      <c r="NGX104" s="197"/>
      <c r="NGY104" s="197"/>
      <c r="NGZ104" s="197"/>
      <c r="NHA104" s="197"/>
      <c r="NHB104" s="197"/>
      <c r="NHC104" s="197"/>
      <c r="NHD104" s="197"/>
      <c r="NHE104" s="197"/>
      <c r="NHF104" s="197"/>
      <c r="NHG104" s="197"/>
      <c r="NHH104" s="197"/>
      <c r="NHI104" s="197"/>
      <c r="NHJ104" s="197"/>
      <c r="NHK104" s="197"/>
      <c r="NHL104" s="197"/>
      <c r="NHM104" s="197"/>
      <c r="NHN104" s="197"/>
      <c r="NHO104" s="197"/>
      <c r="NHP104" s="197"/>
      <c r="NHQ104" s="197"/>
      <c r="NHR104" s="197"/>
      <c r="NHS104" s="197"/>
      <c r="NHT104" s="197"/>
      <c r="NHU104" s="197"/>
      <c r="NHV104" s="197"/>
      <c r="NHW104" s="197"/>
      <c r="NHX104" s="197"/>
      <c r="NHY104" s="197"/>
      <c r="NHZ104" s="197"/>
      <c r="NIA104" s="197"/>
      <c r="NIB104" s="197"/>
      <c r="NIC104" s="197"/>
      <c r="NID104" s="197"/>
      <c r="NIE104" s="197"/>
      <c r="NIF104" s="197"/>
      <c r="NIG104" s="197"/>
      <c r="NIH104" s="197"/>
      <c r="NII104" s="197"/>
      <c r="NIJ104" s="197"/>
      <c r="NIK104" s="197"/>
      <c r="NIL104" s="197"/>
      <c r="NIM104" s="197"/>
      <c r="NIN104" s="197"/>
      <c r="NIO104" s="197"/>
      <c r="NIP104" s="197"/>
      <c r="NIQ104" s="197"/>
      <c r="NIR104" s="197"/>
      <c r="NIS104" s="197"/>
      <c r="NIT104" s="197"/>
      <c r="NIU104" s="197"/>
      <c r="NIV104" s="197"/>
      <c r="NIW104" s="197"/>
      <c r="NIX104" s="197"/>
      <c r="NIY104" s="197"/>
      <c r="NIZ104" s="197"/>
      <c r="NJA104" s="197"/>
      <c r="NJB104" s="197"/>
      <c r="NJC104" s="197"/>
      <c r="NJD104" s="197"/>
      <c r="NJE104" s="197"/>
      <c r="NJF104" s="197"/>
      <c r="NJG104" s="197"/>
      <c r="NJH104" s="197"/>
      <c r="NJI104" s="197"/>
      <c r="NJJ104" s="197"/>
      <c r="NJK104" s="197"/>
      <c r="NJL104" s="197"/>
      <c r="NJM104" s="197"/>
      <c r="NJN104" s="197"/>
      <c r="NJO104" s="197"/>
      <c r="NJP104" s="197"/>
      <c r="NJQ104" s="197"/>
      <c r="NJR104" s="197"/>
      <c r="NJS104" s="197"/>
      <c r="NJT104" s="197"/>
      <c r="NJU104" s="197"/>
      <c r="NJV104" s="197"/>
      <c r="NJW104" s="197"/>
      <c r="NJX104" s="197"/>
      <c r="NJY104" s="197"/>
      <c r="NJZ104" s="197"/>
      <c r="NKA104" s="197"/>
      <c r="NKB104" s="197"/>
      <c r="NKC104" s="197"/>
      <c r="NKD104" s="197"/>
      <c r="NKE104" s="197"/>
      <c r="NKF104" s="197"/>
      <c r="NKG104" s="197"/>
      <c r="NKH104" s="197"/>
      <c r="NKI104" s="197"/>
      <c r="NKJ104" s="197"/>
      <c r="NKK104" s="197"/>
      <c r="NKL104" s="197"/>
      <c r="NKM104" s="197"/>
      <c r="NKN104" s="197"/>
      <c r="NKO104" s="197"/>
      <c r="NKP104" s="197"/>
      <c r="NKQ104" s="197"/>
      <c r="NKR104" s="197"/>
      <c r="NKS104" s="197"/>
      <c r="NKT104" s="197"/>
      <c r="NKU104" s="197"/>
      <c r="NKV104" s="197"/>
      <c r="NKW104" s="197"/>
      <c r="NKX104" s="197"/>
      <c r="NKY104" s="197"/>
      <c r="NKZ104" s="197"/>
      <c r="NLA104" s="197"/>
      <c r="NLB104" s="197"/>
      <c r="NLC104" s="197"/>
      <c r="NLD104" s="197"/>
      <c r="NLE104" s="197"/>
      <c r="NLF104" s="197"/>
      <c r="NLG104" s="197"/>
      <c r="NLH104" s="197"/>
      <c r="NLI104" s="197"/>
      <c r="NLJ104" s="197"/>
      <c r="NLK104" s="197"/>
      <c r="NLL104" s="197"/>
      <c r="NLM104" s="197"/>
      <c r="NLN104" s="197"/>
      <c r="NLO104" s="197"/>
      <c r="NLP104" s="197"/>
      <c r="NLQ104" s="197"/>
      <c r="NLR104" s="197"/>
      <c r="NLS104" s="197"/>
      <c r="NLT104" s="197"/>
      <c r="NLU104" s="197"/>
      <c r="NLV104" s="197"/>
      <c r="NLW104" s="197"/>
      <c r="NLX104" s="197"/>
      <c r="NLY104" s="197"/>
      <c r="NLZ104" s="197"/>
      <c r="NMA104" s="197"/>
      <c r="NMB104" s="197"/>
      <c r="NMC104" s="197"/>
      <c r="NMD104" s="197"/>
      <c r="NME104" s="197"/>
      <c r="NMF104" s="197"/>
      <c r="NMG104" s="197"/>
      <c r="NMH104" s="197"/>
      <c r="NMI104" s="197"/>
      <c r="NMJ104" s="197"/>
      <c r="NMK104" s="197"/>
      <c r="NML104" s="197"/>
      <c r="NMM104" s="197"/>
      <c r="NMN104" s="197"/>
      <c r="NMO104" s="197"/>
      <c r="NMP104" s="197"/>
      <c r="NMQ104" s="197"/>
      <c r="NMR104" s="197"/>
      <c r="NMS104" s="197"/>
      <c r="NMT104" s="197"/>
      <c r="NMU104" s="197"/>
      <c r="NMV104" s="197"/>
      <c r="NMW104" s="197"/>
      <c r="NMX104" s="197"/>
      <c r="NMY104" s="197"/>
      <c r="NMZ104" s="197"/>
      <c r="NNA104" s="197"/>
      <c r="NNB104" s="197"/>
      <c r="NNC104" s="197"/>
      <c r="NND104" s="197"/>
      <c r="NNE104" s="197"/>
      <c r="NNF104" s="197"/>
      <c r="NNG104" s="197"/>
      <c r="NNH104" s="197"/>
      <c r="NNI104" s="197"/>
      <c r="NNJ104" s="197"/>
      <c r="NNK104" s="197"/>
      <c r="NNL104" s="197"/>
      <c r="NNM104" s="197"/>
      <c r="NNN104" s="197"/>
      <c r="NNO104" s="197"/>
      <c r="NNP104" s="197"/>
      <c r="NNQ104" s="197"/>
      <c r="NNR104" s="197"/>
      <c r="NNS104" s="197"/>
      <c r="NNT104" s="197"/>
      <c r="NNU104" s="197"/>
      <c r="NNV104" s="197"/>
      <c r="NNW104" s="197"/>
      <c r="NNX104" s="197"/>
      <c r="NNY104" s="197"/>
      <c r="NNZ104" s="197"/>
      <c r="NOA104" s="197"/>
      <c r="NOB104" s="197"/>
      <c r="NOC104" s="197"/>
      <c r="NOD104" s="197"/>
      <c r="NOE104" s="197"/>
      <c r="NOF104" s="197"/>
      <c r="NOG104" s="197"/>
      <c r="NOH104" s="197"/>
      <c r="NOI104" s="197"/>
      <c r="NOJ104" s="197"/>
      <c r="NOK104" s="197"/>
      <c r="NOL104" s="197"/>
      <c r="NOM104" s="197"/>
      <c r="NON104" s="197"/>
      <c r="NOO104" s="197"/>
      <c r="NOP104" s="197"/>
      <c r="NOQ104" s="197"/>
      <c r="NOR104" s="197"/>
      <c r="NOS104" s="197"/>
      <c r="NOT104" s="197"/>
      <c r="NOU104" s="197"/>
      <c r="NOV104" s="197"/>
      <c r="NOW104" s="197"/>
      <c r="NOX104" s="197"/>
      <c r="NOY104" s="197"/>
      <c r="NOZ104" s="197"/>
      <c r="NPA104" s="197"/>
      <c r="NPB104" s="197"/>
      <c r="NPC104" s="197"/>
      <c r="NPD104" s="197"/>
      <c r="NPE104" s="197"/>
      <c r="NPF104" s="197"/>
      <c r="NPG104" s="197"/>
      <c r="NPH104" s="197"/>
      <c r="NPI104" s="197"/>
      <c r="NPJ104" s="197"/>
      <c r="NPK104" s="197"/>
      <c r="NPL104" s="197"/>
      <c r="NPM104" s="197"/>
      <c r="NPN104" s="197"/>
      <c r="NPO104" s="197"/>
      <c r="NPP104" s="197"/>
      <c r="NPQ104" s="197"/>
      <c r="NPR104" s="197"/>
      <c r="NPS104" s="197"/>
      <c r="NPT104" s="197"/>
      <c r="NPU104" s="197"/>
      <c r="NPV104" s="197"/>
      <c r="NPW104" s="197"/>
      <c r="NPX104" s="197"/>
      <c r="NPY104" s="197"/>
      <c r="NPZ104" s="197"/>
      <c r="NQA104" s="197"/>
      <c r="NQB104" s="197"/>
      <c r="NQC104" s="197"/>
      <c r="NQD104" s="197"/>
      <c r="NQE104" s="197"/>
      <c r="NQF104" s="197"/>
      <c r="NQG104" s="197"/>
      <c r="NQH104" s="197"/>
      <c r="NQI104" s="197"/>
      <c r="NQJ104" s="197"/>
      <c r="NQK104" s="197"/>
      <c r="NQL104" s="197"/>
      <c r="NQM104" s="197"/>
      <c r="NQN104" s="197"/>
      <c r="NQO104" s="197"/>
      <c r="NQP104" s="197"/>
      <c r="NQQ104" s="197"/>
      <c r="NQR104" s="197"/>
      <c r="NQS104" s="197"/>
      <c r="NQT104" s="197"/>
      <c r="NQU104" s="197"/>
      <c r="NQV104" s="197"/>
      <c r="NQW104" s="197"/>
      <c r="NQX104" s="197"/>
      <c r="NQY104" s="197"/>
      <c r="NQZ104" s="197"/>
      <c r="NRA104" s="197"/>
      <c r="NRB104" s="197"/>
      <c r="NRC104" s="197"/>
      <c r="NRD104" s="197"/>
      <c r="NRE104" s="197"/>
      <c r="NRF104" s="197"/>
      <c r="NRG104" s="197"/>
      <c r="NRH104" s="197"/>
      <c r="NRI104" s="197"/>
      <c r="NRJ104" s="197"/>
      <c r="NRK104" s="197"/>
      <c r="NRL104" s="197"/>
      <c r="NRM104" s="197"/>
      <c r="NRN104" s="197"/>
      <c r="NRO104" s="197"/>
      <c r="NRP104" s="197"/>
      <c r="NRQ104" s="197"/>
      <c r="NRR104" s="197"/>
      <c r="NRS104" s="197"/>
      <c r="NRT104" s="197"/>
      <c r="NRU104" s="197"/>
      <c r="NRV104" s="197"/>
      <c r="NRW104" s="197"/>
      <c r="NRX104" s="197"/>
      <c r="NRY104" s="197"/>
      <c r="NRZ104" s="197"/>
      <c r="NSA104" s="197"/>
      <c r="NSB104" s="197"/>
      <c r="NSC104" s="197"/>
      <c r="NSD104" s="197"/>
      <c r="NSE104" s="197"/>
      <c r="NSF104" s="197"/>
      <c r="NSG104" s="197"/>
      <c r="NSH104" s="197"/>
      <c r="NSI104" s="197"/>
      <c r="NSJ104" s="197"/>
      <c r="NSK104" s="197"/>
      <c r="NSL104" s="197"/>
      <c r="NSM104" s="197"/>
      <c r="NSN104" s="197"/>
      <c r="NSO104" s="197"/>
      <c r="NSP104" s="197"/>
      <c r="NSQ104" s="197"/>
      <c r="NSR104" s="197"/>
      <c r="NSS104" s="197"/>
      <c r="NST104" s="197"/>
      <c r="NSU104" s="197"/>
      <c r="NSV104" s="197"/>
      <c r="NSW104" s="197"/>
      <c r="NSX104" s="197"/>
      <c r="NSY104" s="197"/>
      <c r="NSZ104" s="197"/>
      <c r="NTA104" s="197"/>
      <c r="NTB104" s="197"/>
      <c r="NTC104" s="197"/>
      <c r="NTD104" s="197"/>
      <c r="NTE104" s="197"/>
      <c r="NTF104" s="197"/>
      <c r="NTG104" s="197"/>
      <c r="NTH104" s="197"/>
      <c r="NTI104" s="197"/>
      <c r="NTJ104" s="197"/>
      <c r="NTK104" s="197"/>
      <c r="NTL104" s="197"/>
      <c r="NTM104" s="197"/>
      <c r="NTN104" s="197"/>
      <c r="NTO104" s="197"/>
      <c r="NTP104" s="197"/>
      <c r="NTQ104" s="197"/>
      <c r="NTR104" s="197"/>
      <c r="NTS104" s="197"/>
      <c r="NTT104" s="197"/>
      <c r="NTU104" s="197"/>
      <c r="NTV104" s="197"/>
      <c r="NTW104" s="197"/>
      <c r="NTX104" s="197"/>
      <c r="NTY104" s="197"/>
      <c r="NTZ104" s="197"/>
      <c r="NUA104" s="197"/>
      <c r="NUB104" s="197"/>
      <c r="NUC104" s="197"/>
      <c r="NUD104" s="197"/>
      <c r="NUE104" s="197"/>
      <c r="NUF104" s="197"/>
      <c r="NUG104" s="197"/>
      <c r="NUH104" s="197"/>
      <c r="NUI104" s="197"/>
      <c r="NUJ104" s="197"/>
      <c r="NUK104" s="197"/>
      <c r="NUL104" s="197"/>
      <c r="NUM104" s="197"/>
      <c r="NUN104" s="197"/>
      <c r="NUO104" s="197"/>
      <c r="NUP104" s="197"/>
      <c r="NUQ104" s="197"/>
      <c r="NUR104" s="197"/>
      <c r="NUS104" s="197"/>
      <c r="NUT104" s="197"/>
      <c r="NUU104" s="197"/>
      <c r="NUV104" s="197"/>
      <c r="NUW104" s="197"/>
      <c r="NUX104" s="197"/>
      <c r="NUY104" s="197"/>
      <c r="NUZ104" s="197"/>
      <c r="NVA104" s="197"/>
      <c r="NVB104" s="197"/>
      <c r="NVC104" s="197"/>
      <c r="NVD104" s="197"/>
      <c r="NVE104" s="197"/>
      <c r="NVF104" s="197"/>
      <c r="NVG104" s="197"/>
      <c r="NVH104" s="197"/>
      <c r="NVI104" s="197"/>
      <c r="NVJ104" s="197"/>
      <c r="NVK104" s="197"/>
      <c r="NVL104" s="197"/>
      <c r="NVM104" s="197"/>
      <c r="NVN104" s="197"/>
      <c r="NVO104" s="197"/>
      <c r="NVP104" s="197"/>
      <c r="NVQ104" s="197"/>
      <c r="NVR104" s="197"/>
      <c r="NVS104" s="197"/>
      <c r="NVT104" s="197"/>
      <c r="NVU104" s="197"/>
      <c r="NVV104" s="197"/>
      <c r="NVW104" s="197"/>
      <c r="NVX104" s="197"/>
      <c r="NVY104" s="197"/>
      <c r="NVZ104" s="197"/>
      <c r="NWA104" s="197"/>
      <c r="NWB104" s="197"/>
      <c r="NWC104" s="197"/>
      <c r="NWD104" s="197"/>
      <c r="NWE104" s="197"/>
      <c r="NWF104" s="197"/>
      <c r="NWG104" s="197"/>
      <c r="NWH104" s="197"/>
      <c r="NWI104" s="197"/>
      <c r="NWJ104" s="197"/>
      <c r="NWK104" s="197"/>
      <c r="NWL104" s="197"/>
      <c r="NWM104" s="197"/>
      <c r="NWN104" s="197"/>
      <c r="NWO104" s="197"/>
      <c r="NWP104" s="197"/>
      <c r="NWQ104" s="197"/>
      <c r="NWR104" s="197"/>
      <c r="NWS104" s="197"/>
      <c r="NWT104" s="197"/>
      <c r="NWU104" s="197"/>
      <c r="NWV104" s="197"/>
      <c r="NWW104" s="197"/>
      <c r="NWX104" s="197"/>
      <c r="NWY104" s="197"/>
      <c r="NWZ104" s="197"/>
      <c r="NXA104" s="197"/>
      <c r="NXB104" s="197"/>
      <c r="NXC104" s="197"/>
      <c r="NXD104" s="197"/>
      <c r="NXE104" s="197"/>
      <c r="NXF104" s="197"/>
      <c r="NXG104" s="197"/>
      <c r="NXH104" s="197"/>
      <c r="NXI104" s="197"/>
      <c r="NXJ104" s="197"/>
      <c r="NXK104" s="197"/>
      <c r="NXL104" s="197"/>
      <c r="NXM104" s="197"/>
      <c r="NXN104" s="197"/>
      <c r="NXO104" s="197"/>
      <c r="NXP104" s="197"/>
      <c r="NXQ104" s="197"/>
      <c r="NXR104" s="197"/>
      <c r="NXS104" s="197"/>
      <c r="NXT104" s="197"/>
      <c r="NXU104" s="197"/>
      <c r="NXV104" s="197"/>
      <c r="NXW104" s="197"/>
      <c r="NXX104" s="197"/>
      <c r="NXY104" s="197"/>
      <c r="NXZ104" s="197"/>
      <c r="NYA104" s="197"/>
      <c r="NYB104" s="197"/>
      <c r="NYC104" s="197"/>
      <c r="NYD104" s="197"/>
      <c r="NYE104" s="197"/>
      <c r="NYF104" s="197"/>
      <c r="NYG104" s="197"/>
      <c r="NYH104" s="197"/>
      <c r="NYI104" s="197"/>
      <c r="NYJ104" s="197"/>
      <c r="NYK104" s="197"/>
      <c r="NYL104" s="197"/>
      <c r="NYM104" s="197"/>
      <c r="NYN104" s="197"/>
      <c r="NYO104" s="197"/>
      <c r="NYP104" s="197"/>
      <c r="NYQ104" s="197"/>
      <c r="NYR104" s="197"/>
      <c r="NYS104" s="197"/>
      <c r="NYT104" s="197"/>
      <c r="NYU104" s="197"/>
      <c r="NYV104" s="197"/>
      <c r="NYW104" s="197"/>
      <c r="NYX104" s="197"/>
      <c r="NYY104" s="197"/>
      <c r="NYZ104" s="197"/>
      <c r="NZA104" s="197"/>
      <c r="NZB104" s="197"/>
      <c r="NZC104" s="197"/>
      <c r="NZD104" s="197"/>
      <c r="NZE104" s="197"/>
      <c r="NZF104" s="197"/>
      <c r="NZG104" s="197"/>
      <c r="NZH104" s="197"/>
      <c r="NZI104" s="197"/>
      <c r="NZJ104" s="197"/>
      <c r="NZK104" s="197"/>
      <c r="NZL104" s="197"/>
      <c r="NZM104" s="197"/>
      <c r="NZN104" s="197"/>
      <c r="NZO104" s="197"/>
      <c r="NZP104" s="197"/>
      <c r="NZQ104" s="197"/>
      <c r="NZR104" s="197"/>
      <c r="NZS104" s="197"/>
      <c r="NZT104" s="197"/>
      <c r="NZU104" s="197"/>
      <c r="NZV104" s="197"/>
      <c r="NZW104" s="197"/>
      <c r="NZX104" s="197"/>
      <c r="NZY104" s="197"/>
      <c r="NZZ104" s="197"/>
      <c r="OAA104" s="197"/>
      <c r="OAB104" s="197"/>
      <c r="OAC104" s="197"/>
      <c r="OAD104" s="197"/>
      <c r="OAE104" s="197"/>
      <c r="OAF104" s="197"/>
      <c r="OAG104" s="197"/>
      <c r="OAH104" s="197"/>
      <c r="OAI104" s="197"/>
      <c r="OAJ104" s="197"/>
      <c r="OAK104" s="197"/>
      <c r="OAL104" s="197"/>
      <c r="OAM104" s="197"/>
      <c r="OAN104" s="197"/>
      <c r="OAO104" s="197"/>
      <c r="OAP104" s="197"/>
      <c r="OAQ104" s="197"/>
      <c r="OAR104" s="197"/>
      <c r="OAS104" s="197"/>
      <c r="OAT104" s="197"/>
      <c r="OAU104" s="197"/>
      <c r="OAV104" s="197"/>
      <c r="OAW104" s="197"/>
      <c r="OAX104" s="197"/>
      <c r="OAY104" s="197"/>
      <c r="OAZ104" s="197"/>
      <c r="OBA104" s="197"/>
      <c r="OBB104" s="197"/>
      <c r="OBC104" s="197"/>
      <c r="OBD104" s="197"/>
      <c r="OBE104" s="197"/>
      <c r="OBF104" s="197"/>
      <c r="OBG104" s="197"/>
      <c r="OBH104" s="197"/>
      <c r="OBI104" s="197"/>
      <c r="OBJ104" s="197"/>
      <c r="OBK104" s="197"/>
      <c r="OBL104" s="197"/>
      <c r="OBM104" s="197"/>
      <c r="OBN104" s="197"/>
      <c r="OBO104" s="197"/>
      <c r="OBP104" s="197"/>
      <c r="OBQ104" s="197"/>
      <c r="OBR104" s="197"/>
      <c r="OBS104" s="197"/>
      <c r="OBT104" s="197"/>
      <c r="OBU104" s="197"/>
      <c r="OBV104" s="197"/>
      <c r="OBW104" s="197"/>
      <c r="OBX104" s="197"/>
      <c r="OBY104" s="197"/>
      <c r="OBZ104" s="197"/>
      <c r="OCA104" s="197"/>
      <c r="OCB104" s="197"/>
      <c r="OCC104" s="197"/>
      <c r="OCD104" s="197"/>
      <c r="OCE104" s="197"/>
      <c r="OCF104" s="197"/>
      <c r="OCG104" s="197"/>
      <c r="OCH104" s="197"/>
      <c r="OCI104" s="197"/>
      <c r="OCJ104" s="197"/>
      <c r="OCK104" s="197"/>
      <c r="OCL104" s="197"/>
      <c r="OCM104" s="197"/>
      <c r="OCN104" s="197"/>
      <c r="OCO104" s="197"/>
      <c r="OCP104" s="197"/>
      <c r="OCQ104" s="197"/>
      <c r="OCR104" s="197"/>
      <c r="OCS104" s="197"/>
      <c r="OCT104" s="197"/>
      <c r="OCU104" s="197"/>
      <c r="OCV104" s="197"/>
      <c r="OCW104" s="197"/>
      <c r="OCX104" s="197"/>
      <c r="OCY104" s="197"/>
      <c r="OCZ104" s="197"/>
      <c r="ODA104" s="197"/>
      <c r="ODB104" s="197"/>
      <c r="ODC104" s="197"/>
      <c r="ODD104" s="197"/>
      <c r="ODE104" s="197"/>
      <c r="ODF104" s="197"/>
      <c r="ODG104" s="197"/>
      <c r="ODH104" s="197"/>
      <c r="ODI104" s="197"/>
      <c r="ODJ104" s="197"/>
      <c r="ODK104" s="197"/>
      <c r="ODL104" s="197"/>
      <c r="ODM104" s="197"/>
      <c r="ODN104" s="197"/>
      <c r="ODO104" s="197"/>
      <c r="ODP104" s="197"/>
      <c r="ODQ104" s="197"/>
      <c r="ODR104" s="197"/>
      <c r="ODS104" s="197"/>
      <c r="ODT104" s="197"/>
      <c r="ODU104" s="197"/>
      <c r="ODV104" s="197"/>
      <c r="ODW104" s="197"/>
      <c r="ODX104" s="197"/>
      <c r="ODY104" s="197"/>
      <c r="ODZ104" s="197"/>
      <c r="OEA104" s="197"/>
      <c r="OEB104" s="197"/>
      <c r="OEC104" s="197"/>
      <c r="OED104" s="197"/>
      <c r="OEE104" s="197"/>
      <c r="OEF104" s="197"/>
      <c r="OEG104" s="197"/>
      <c r="OEH104" s="197"/>
      <c r="OEI104" s="197"/>
      <c r="OEJ104" s="197"/>
      <c r="OEK104" s="197"/>
      <c r="OEL104" s="197"/>
      <c r="OEM104" s="197"/>
      <c r="OEN104" s="197"/>
      <c r="OEO104" s="197"/>
      <c r="OEP104" s="197"/>
      <c r="OEQ104" s="197"/>
      <c r="OER104" s="197"/>
      <c r="OES104" s="197"/>
      <c r="OET104" s="197"/>
      <c r="OEU104" s="197"/>
      <c r="OEV104" s="197"/>
      <c r="OEW104" s="197"/>
      <c r="OEX104" s="197"/>
      <c r="OEY104" s="197"/>
      <c r="OEZ104" s="197"/>
      <c r="OFA104" s="197"/>
      <c r="OFB104" s="197"/>
      <c r="OFC104" s="197"/>
      <c r="OFD104" s="197"/>
      <c r="OFE104" s="197"/>
      <c r="OFF104" s="197"/>
      <c r="OFG104" s="197"/>
      <c r="OFH104" s="197"/>
      <c r="OFI104" s="197"/>
      <c r="OFJ104" s="197"/>
      <c r="OFK104" s="197"/>
      <c r="OFL104" s="197"/>
      <c r="OFM104" s="197"/>
      <c r="OFN104" s="197"/>
      <c r="OFO104" s="197"/>
      <c r="OFP104" s="197"/>
      <c r="OFQ104" s="197"/>
      <c r="OFR104" s="197"/>
      <c r="OFS104" s="197"/>
      <c r="OFT104" s="197"/>
      <c r="OFU104" s="197"/>
      <c r="OFV104" s="197"/>
      <c r="OFW104" s="197"/>
      <c r="OFX104" s="197"/>
      <c r="OFY104" s="197"/>
      <c r="OFZ104" s="197"/>
      <c r="OGA104" s="197"/>
      <c r="OGB104" s="197"/>
      <c r="OGC104" s="197"/>
      <c r="OGD104" s="197"/>
      <c r="OGE104" s="197"/>
      <c r="OGF104" s="197"/>
      <c r="OGG104" s="197"/>
      <c r="OGH104" s="197"/>
      <c r="OGI104" s="197"/>
      <c r="OGJ104" s="197"/>
      <c r="OGK104" s="197"/>
      <c r="OGL104" s="197"/>
      <c r="OGM104" s="197"/>
      <c r="OGN104" s="197"/>
      <c r="OGO104" s="197"/>
      <c r="OGP104" s="197"/>
      <c r="OGQ104" s="197"/>
      <c r="OGR104" s="197"/>
      <c r="OGS104" s="197"/>
      <c r="OGT104" s="197"/>
      <c r="OGU104" s="197"/>
      <c r="OGV104" s="197"/>
      <c r="OGW104" s="197"/>
      <c r="OGX104" s="197"/>
      <c r="OGY104" s="197"/>
      <c r="OGZ104" s="197"/>
      <c r="OHA104" s="197"/>
      <c r="OHB104" s="197"/>
      <c r="OHC104" s="197"/>
      <c r="OHD104" s="197"/>
      <c r="OHE104" s="197"/>
      <c r="OHF104" s="197"/>
      <c r="OHG104" s="197"/>
      <c r="OHH104" s="197"/>
      <c r="OHI104" s="197"/>
      <c r="OHJ104" s="197"/>
      <c r="OHK104" s="197"/>
      <c r="OHL104" s="197"/>
      <c r="OHM104" s="197"/>
      <c r="OHN104" s="197"/>
      <c r="OHO104" s="197"/>
      <c r="OHP104" s="197"/>
      <c r="OHQ104" s="197"/>
      <c r="OHR104" s="197"/>
      <c r="OHS104" s="197"/>
      <c r="OHT104" s="197"/>
      <c r="OHU104" s="197"/>
      <c r="OHV104" s="197"/>
      <c r="OHW104" s="197"/>
      <c r="OHX104" s="197"/>
      <c r="OHY104" s="197"/>
      <c r="OHZ104" s="197"/>
      <c r="OIA104" s="197"/>
      <c r="OIB104" s="197"/>
      <c r="OIC104" s="197"/>
      <c r="OID104" s="197"/>
      <c r="OIE104" s="197"/>
      <c r="OIF104" s="197"/>
      <c r="OIG104" s="197"/>
      <c r="OIH104" s="197"/>
      <c r="OII104" s="197"/>
      <c r="OIJ104" s="197"/>
      <c r="OIK104" s="197"/>
      <c r="OIL104" s="197"/>
      <c r="OIM104" s="197"/>
      <c r="OIN104" s="197"/>
      <c r="OIO104" s="197"/>
      <c r="OIP104" s="197"/>
      <c r="OIQ104" s="197"/>
      <c r="OIR104" s="197"/>
      <c r="OIS104" s="197"/>
      <c r="OIT104" s="197"/>
      <c r="OIU104" s="197"/>
      <c r="OIV104" s="197"/>
      <c r="OIW104" s="197"/>
      <c r="OIX104" s="197"/>
      <c r="OIY104" s="197"/>
      <c r="OIZ104" s="197"/>
      <c r="OJA104" s="197"/>
      <c r="OJB104" s="197"/>
      <c r="OJC104" s="197"/>
      <c r="OJD104" s="197"/>
      <c r="OJE104" s="197"/>
      <c r="OJF104" s="197"/>
      <c r="OJG104" s="197"/>
      <c r="OJH104" s="197"/>
      <c r="OJI104" s="197"/>
      <c r="OJJ104" s="197"/>
      <c r="OJK104" s="197"/>
      <c r="OJL104" s="197"/>
      <c r="OJM104" s="197"/>
      <c r="OJN104" s="197"/>
      <c r="OJO104" s="197"/>
      <c r="OJP104" s="197"/>
      <c r="OJQ104" s="197"/>
      <c r="OJR104" s="197"/>
      <c r="OJS104" s="197"/>
      <c r="OJT104" s="197"/>
      <c r="OJU104" s="197"/>
      <c r="OJV104" s="197"/>
      <c r="OJW104" s="197"/>
      <c r="OJX104" s="197"/>
      <c r="OJY104" s="197"/>
      <c r="OJZ104" s="197"/>
      <c r="OKA104" s="197"/>
      <c r="OKB104" s="197"/>
      <c r="OKC104" s="197"/>
      <c r="OKD104" s="197"/>
      <c r="OKE104" s="197"/>
      <c r="OKF104" s="197"/>
      <c r="OKG104" s="197"/>
      <c r="OKH104" s="197"/>
      <c r="OKI104" s="197"/>
      <c r="OKJ104" s="197"/>
      <c r="OKK104" s="197"/>
      <c r="OKL104" s="197"/>
      <c r="OKM104" s="197"/>
      <c r="OKN104" s="197"/>
      <c r="OKO104" s="197"/>
      <c r="OKP104" s="197"/>
      <c r="OKQ104" s="197"/>
      <c r="OKR104" s="197"/>
      <c r="OKS104" s="197"/>
      <c r="OKT104" s="197"/>
      <c r="OKU104" s="197"/>
      <c r="OKV104" s="197"/>
      <c r="OKW104" s="197"/>
      <c r="OKX104" s="197"/>
      <c r="OKY104" s="197"/>
      <c r="OKZ104" s="197"/>
      <c r="OLA104" s="197"/>
      <c r="OLB104" s="197"/>
      <c r="OLC104" s="197"/>
      <c r="OLD104" s="197"/>
      <c r="OLE104" s="197"/>
      <c r="OLF104" s="197"/>
      <c r="OLG104" s="197"/>
      <c r="OLH104" s="197"/>
      <c r="OLI104" s="197"/>
      <c r="OLJ104" s="197"/>
      <c r="OLK104" s="197"/>
      <c r="OLL104" s="197"/>
      <c r="OLM104" s="197"/>
      <c r="OLN104" s="197"/>
      <c r="OLO104" s="197"/>
      <c r="OLP104" s="197"/>
      <c r="OLQ104" s="197"/>
      <c r="OLR104" s="197"/>
      <c r="OLS104" s="197"/>
      <c r="OLT104" s="197"/>
      <c r="OLU104" s="197"/>
      <c r="OLV104" s="197"/>
      <c r="OLW104" s="197"/>
      <c r="OLX104" s="197"/>
      <c r="OLY104" s="197"/>
      <c r="OLZ104" s="197"/>
      <c r="OMA104" s="197"/>
      <c r="OMB104" s="197"/>
      <c r="OMC104" s="197"/>
      <c r="OMD104" s="197"/>
      <c r="OME104" s="197"/>
      <c r="OMF104" s="197"/>
      <c r="OMG104" s="197"/>
      <c r="OMH104" s="197"/>
      <c r="OMI104" s="197"/>
      <c r="OMJ104" s="197"/>
      <c r="OMK104" s="197"/>
      <c r="OML104" s="197"/>
      <c r="OMM104" s="197"/>
      <c r="OMN104" s="197"/>
      <c r="OMO104" s="197"/>
      <c r="OMP104" s="197"/>
      <c r="OMQ104" s="197"/>
      <c r="OMR104" s="197"/>
      <c r="OMS104" s="197"/>
      <c r="OMT104" s="197"/>
      <c r="OMU104" s="197"/>
      <c r="OMV104" s="197"/>
      <c r="OMW104" s="197"/>
      <c r="OMX104" s="197"/>
      <c r="OMY104" s="197"/>
      <c r="OMZ104" s="197"/>
      <c r="ONA104" s="197"/>
      <c r="ONB104" s="197"/>
      <c r="ONC104" s="197"/>
      <c r="OND104" s="197"/>
      <c r="ONE104" s="197"/>
      <c r="ONF104" s="197"/>
      <c r="ONG104" s="197"/>
      <c r="ONH104" s="197"/>
      <c r="ONI104" s="197"/>
      <c r="ONJ104" s="197"/>
      <c r="ONK104" s="197"/>
      <c r="ONL104" s="197"/>
      <c r="ONM104" s="197"/>
      <c r="ONN104" s="197"/>
      <c r="ONO104" s="197"/>
      <c r="ONP104" s="197"/>
      <c r="ONQ104" s="197"/>
      <c r="ONR104" s="197"/>
      <c r="ONS104" s="197"/>
      <c r="ONT104" s="197"/>
      <c r="ONU104" s="197"/>
      <c r="ONV104" s="197"/>
      <c r="ONW104" s="197"/>
      <c r="ONX104" s="197"/>
      <c r="ONY104" s="197"/>
      <c r="ONZ104" s="197"/>
      <c r="OOA104" s="197"/>
      <c r="OOB104" s="197"/>
      <c r="OOC104" s="197"/>
      <c r="OOD104" s="197"/>
      <c r="OOE104" s="197"/>
      <c r="OOF104" s="197"/>
      <c r="OOG104" s="197"/>
      <c r="OOH104" s="197"/>
      <c r="OOI104" s="197"/>
      <c r="OOJ104" s="197"/>
      <c r="OOK104" s="197"/>
      <c r="OOL104" s="197"/>
      <c r="OOM104" s="197"/>
      <c r="OON104" s="197"/>
      <c r="OOO104" s="197"/>
      <c r="OOP104" s="197"/>
      <c r="OOQ104" s="197"/>
      <c r="OOR104" s="197"/>
      <c r="OOS104" s="197"/>
      <c r="OOT104" s="197"/>
      <c r="OOU104" s="197"/>
      <c r="OOV104" s="197"/>
      <c r="OOW104" s="197"/>
      <c r="OOX104" s="197"/>
      <c r="OOY104" s="197"/>
      <c r="OOZ104" s="197"/>
      <c r="OPA104" s="197"/>
      <c r="OPB104" s="197"/>
      <c r="OPC104" s="197"/>
      <c r="OPD104" s="197"/>
      <c r="OPE104" s="197"/>
      <c r="OPF104" s="197"/>
      <c r="OPG104" s="197"/>
      <c r="OPH104" s="197"/>
      <c r="OPI104" s="197"/>
      <c r="OPJ104" s="197"/>
      <c r="OPK104" s="197"/>
      <c r="OPL104" s="197"/>
      <c r="OPM104" s="197"/>
      <c r="OPN104" s="197"/>
      <c r="OPO104" s="197"/>
      <c r="OPP104" s="197"/>
      <c r="OPQ104" s="197"/>
      <c r="OPR104" s="197"/>
      <c r="OPS104" s="197"/>
      <c r="OPT104" s="197"/>
      <c r="OPU104" s="197"/>
      <c r="OPV104" s="197"/>
      <c r="OPW104" s="197"/>
      <c r="OPX104" s="197"/>
      <c r="OPY104" s="197"/>
      <c r="OPZ104" s="197"/>
      <c r="OQA104" s="197"/>
      <c r="OQB104" s="197"/>
      <c r="OQC104" s="197"/>
      <c r="OQD104" s="197"/>
      <c r="OQE104" s="197"/>
      <c r="OQF104" s="197"/>
      <c r="OQG104" s="197"/>
      <c r="OQH104" s="197"/>
      <c r="OQI104" s="197"/>
      <c r="OQJ104" s="197"/>
      <c r="OQK104" s="197"/>
      <c r="OQL104" s="197"/>
      <c r="OQM104" s="197"/>
      <c r="OQN104" s="197"/>
      <c r="OQO104" s="197"/>
      <c r="OQP104" s="197"/>
      <c r="OQQ104" s="197"/>
      <c r="OQR104" s="197"/>
      <c r="OQS104" s="197"/>
      <c r="OQT104" s="197"/>
      <c r="OQU104" s="197"/>
      <c r="OQV104" s="197"/>
      <c r="OQW104" s="197"/>
      <c r="OQX104" s="197"/>
      <c r="OQY104" s="197"/>
      <c r="OQZ104" s="197"/>
      <c r="ORA104" s="197"/>
      <c r="ORB104" s="197"/>
      <c r="ORC104" s="197"/>
      <c r="ORD104" s="197"/>
      <c r="ORE104" s="197"/>
      <c r="ORF104" s="197"/>
      <c r="ORG104" s="197"/>
      <c r="ORH104" s="197"/>
      <c r="ORI104" s="197"/>
      <c r="ORJ104" s="197"/>
      <c r="ORK104" s="197"/>
      <c r="ORL104" s="197"/>
      <c r="ORM104" s="197"/>
      <c r="ORN104" s="197"/>
      <c r="ORO104" s="197"/>
      <c r="ORP104" s="197"/>
      <c r="ORQ104" s="197"/>
      <c r="ORR104" s="197"/>
      <c r="ORS104" s="197"/>
      <c r="ORT104" s="197"/>
      <c r="ORU104" s="197"/>
      <c r="ORV104" s="197"/>
      <c r="ORW104" s="197"/>
      <c r="ORX104" s="197"/>
      <c r="ORY104" s="197"/>
      <c r="ORZ104" s="197"/>
      <c r="OSA104" s="197"/>
      <c r="OSB104" s="197"/>
      <c r="OSC104" s="197"/>
      <c r="OSD104" s="197"/>
      <c r="OSE104" s="197"/>
      <c r="OSF104" s="197"/>
      <c r="OSG104" s="197"/>
      <c r="OSH104" s="197"/>
      <c r="OSI104" s="197"/>
      <c r="OSJ104" s="197"/>
      <c r="OSK104" s="197"/>
      <c r="OSL104" s="197"/>
      <c r="OSM104" s="197"/>
      <c r="OSN104" s="197"/>
      <c r="OSO104" s="197"/>
      <c r="OSP104" s="197"/>
      <c r="OSQ104" s="197"/>
      <c r="OSR104" s="197"/>
      <c r="OSS104" s="197"/>
      <c r="OST104" s="197"/>
      <c r="OSU104" s="197"/>
      <c r="OSV104" s="197"/>
      <c r="OSW104" s="197"/>
      <c r="OSX104" s="197"/>
      <c r="OSY104" s="197"/>
      <c r="OSZ104" s="197"/>
      <c r="OTA104" s="197"/>
      <c r="OTB104" s="197"/>
      <c r="OTC104" s="197"/>
      <c r="OTD104" s="197"/>
      <c r="OTE104" s="197"/>
      <c r="OTF104" s="197"/>
      <c r="OTG104" s="197"/>
      <c r="OTH104" s="197"/>
      <c r="OTI104" s="197"/>
      <c r="OTJ104" s="197"/>
      <c r="OTK104" s="197"/>
      <c r="OTL104" s="197"/>
      <c r="OTM104" s="197"/>
      <c r="OTN104" s="197"/>
      <c r="OTO104" s="197"/>
      <c r="OTP104" s="197"/>
      <c r="OTQ104" s="197"/>
      <c r="OTR104" s="197"/>
      <c r="OTS104" s="197"/>
      <c r="OTT104" s="197"/>
      <c r="OTU104" s="197"/>
      <c r="OTV104" s="197"/>
      <c r="OTW104" s="197"/>
      <c r="OTX104" s="197"/>
      <c r="OTY104" s="197"/>
      <c r="OTZ104" s="197"/>
      <c r="OUA104" s="197"/>
      <c r="OUB104" s="197"/>
      <c r="OUC104" s="197"/>
      <c r="OUD104" s="197"/>
      <c r="OUE104" s="197"/>
      <c r="OUF104" s="197"/>
      <c r="OUG104" s="197"/>
      <c r="OUH104" s="197"/>
      <c r="OUI104" s="197"/>
      <c r="OUJ104" s="197"/>
      <c r="OUK104" s="197"/>
      <c r="OUL104" s="197"/>
      <c r="OUM104" s="197"/>
      <c r="OUN104" s="197"/>
      <c r="OUO104" s="197"/>
      <c r="OUP104" s="197"/>
      <c r="OUQ104" s="197"/>
      <c r="OUR104" s="197"/>
      <c r="OUS104" s="197"/>
      <c r="OUT104" s="197"/>
      <c r="OUU104" s="197"/>
      <c r="OUV104" s="197"/>
      <c r="OUW104" s="197"/>
      <c r="OUX104" s="197"/>
      <c r="OUY104" s="197"/>
      <c r="OUZ104" s="197"/>
      <c r="OVA104" s="197"/>
      <c r="OVB104" s="197"/>
      <c r="OVC104" s="197"/>
      <c r="OVD104" s="197"/>
      <c r="OVE104" s="197"/>
      <c r="OVF104" s="197"/>
      <c r="OVG104" s="197"/>
      <c r="OVH104" s="197"/>
      <c r="OVI104" s="197"/>
      <c r="OVJ104" s="197"/>
      <c r="OVK104" s="197"/>
      <c r="OVL104" s="197"/>
      <c r="OVM104" s="197"/>
      <c r="OVN104" s="197"/>
      <c r="OVO104" s="197"/>
      <c r="OVP104" s="197"/>
      <c r="OVQ104" s="197"/>
      <c r="OVR104" s="197"/>
      <c r="OVS104" s="197"/>
      <c r="OVT104" s="197"/>
      <c r="OVU104" s="197"/>
      <c r="OVV104" s="197"/>
      <c r="OVW104" s="197"/>
      <c r="OVX104" s="197"/>
      <c r="OVY104" s="197"/>
      <c r="OVZ104" s="197"/>
      <c r="OWA104" s="197"/>
      <c r="OWB104" s="197"/>
      <c r="OWC104" s="197"/>
      <c r="OWD104" s="197"/>
      <c r="OWE104" s="197"/>
      <c r="OWF104" s="197"/>
      <c r="OWG104" s="197"/>
      <c r="OWH104" s="197"/>
      <c r="OWI104" s="197"/>
      <c r="OWJ104" s="197"/>
      <c r="OWK104" s="197"/>
      <c r="OWL104" s="197"/>
      <c r="OWM104" s="197"/>
      <c r="OWN104" s="197"/>
      <c r="OWO104" s="197"/>
      <c r="OWP104" s="197"/>
      <c r="OWQ104" s="197"/>
      <c r="OWR104" s="197"/>
      <c r="OWS104" s="197"/>
      <c r="OWT104" s="197"/>
      <c r="OWU104" s="197"/>
      <c r="OWV104" s="197"/>
      <c r="OWW104" s="197"/>
      <c r="OWX104" s="197"/>
      <c r="OWY104" s="197"/>
      <c r="OWZ104" s="197"/>
      <c r="OXA104" s="197"/>
      <c r="OXB104" s="197"/>
      <c r="OXC104" s="197"/>
      <c r="OXD104" s="197"/>
      <c r="OXE104" s="197"/>
      <c r="OXF104" s="197"/>
      <c r="OXG104" s="197"/>
      <c r="OXH104" s="197"/>
      <c r="OXI104" s="197"/>
      <c r="OXJ104" s="197"/>
      <c r="OXK104" s="197"/>
      <c r="OXL104" s="197"/>
      <c r="OXM104" s="197"/>
      <c r="OXN104" s="197"/>
      <c r="OXO104" s="197"/>
      <c r="OXP104" s="197"/>
      <c r="OXQ104" s="197"/>
      <c r="OXR104" s="197"/>
      <c r="OXS104" s="197"/>
      <c r="OXT104" s="197"/>
      <c r="OXU104" s="197"/>
      <c r="OXV104" s="197"/>
      <c r="OXW104" s="197"/>
      <c r="OXX104" s="197"/>
      <c r="OXY104" s="197"/>
      <c r="OXZ104" s="197"/>
      <c r="OYA104" s="197"/>
      <c r="OYB104" s="197"/>
      <c r="OYC104" s="197"/>
      <c r="OYD104" s="197"/>
      <c r="OYE104" s="197"/>
      <c r="OYF104" s="197"/>
      <c r="OYG104" s="197"/>
      <c r="OYH104" s="197"/>
      <c r="OYI104" s="197"/>
      <c r="OYJ104" s="197"/>
      <c r="OYK104" s="197"/>
      <c r="OYL104" s="197"/>
      <c r="OYM104" s="197"/>
      <c r="OYN104" s="197"/>
      <c r="OYO104" s="197"/>
      <c r="OYP104" s="197"/>
      <c r="OYQ104" s="197"/>
      <c r="OYR104" s="197"/>
      <c r="OYS104" s="197"/>
      <c r="OYT104" s="197"/>
      <c r="OYU104" s="197"/>
      <c r="OYV104" s="197"/>
      <c r="OYW104" s="197"/>
      <c r="OYX104" s="197"/>
      <c r="OYY104" s="197"/>
      <c r="OYZ104" s="197"/>
      <c r="OZA104" s="197"/>
      <c r="OZB104" s="197"/>
      <c r="OZC104" s="197"/>
      <c r="OZD104" s="197"/>
      <c r="OZE104" s="197"/>
      <c r="OZF104" s="197"/>
      <c r="OZG104" s="197"/>
      <c r="OZH104" s="197"/>
      <c r="OZI104" s="197"/>
      <c r="OZJ104" s="197"/>
      <c r="OZK104" s="197"/>
      <c r="OZL104" s="197"/>
      <c r="OZM104" s="197"/>
      <c r="OZN104" s="197"/>
      <c r="OZO104" s="197"/>
      <c r="OZP104" s="197"/>
      <c r="OZQ104" s="197"/>
      <c r="OZR104" s="197"/>
      <c r="OZS104" s="197"/>
      <c r="OZT104" s="197"/>
      <c r="OZU104" s="197"/>
      <c r="OZV104" s="197"/>
      <c r="OZW104" s="197"/>
      <c r="OZX104" s="197"/>
      <c r="OZY104" s="197"/>
      <c r="OZZ104" s="197"/>
      <c r="PAA104" s="197"/>
      <c r="PAB104" s="197"/>
      <c r="PAC104" s="197"/>
      <c r="PAD104" s="197"/>
      <c r="PAE104" s="197"/>
      <c r="PAF104" s="197"/>
      <c r="PAG104" s="197"/>
      <c r="PAH104" s="197"/>
      <c r="PAI104" s="197"/>
      <c r="PAJ104" s="197"/>
      <c r="PAK104" s="197"/>
      <c r="PAL104" s="197"/>
      <c r="PAM104" s="197"/>
      <c r="PAN104" s="197"/>
      <c r="PAO104" s="197"/>
      <c r="PAP104" s="197"/>
      <c r="PAQ104" s="197"/>
      <c r="PAR104" s="197"/>
      <c r="PAS104" s="197"/>
      <c r="PAT104" s="197"/>
      <c r="PAU104" s="197"/>
      <c r="PAV104" s="197"/>
      <c r="PAW104" s="197"/>
      <c r="PAX104" s="197"/>
      <c r="PAY104" s="197"/>
      <c r="PAZ104" s="197"/>
      <c r="PBA104" s="197"/>
      <c r="PBB104" s="197"/>
      <c r="PBC104" s="197"/>
      <c r="PBD104" s="197"/>
      <c r="PBE104" s="197"/>
      <c r="PBF104" s="197"/>
      <c r="PBG104" s="197"/>
      <c r="PBH104" s="197"/>
      <c r="PBI104" s="197"/>
      <c r="PBJ104" s="197"/>
      <c r="PBK104" s="197"/>
      <c r="PBL104" s="197"/>
      <c r="PBM104" s="197"/>
      <c r="PBN104" s="197"/>
      <c r="PBO104" s="197"/>
      <c r="PBP104" s="197"/>
      <c r="PBQ104" s="197"/>
      <c r="PBR104" s="197"/>
      <c r="PBS104" s="197"/>
      <c r="PBT104" s="197"/>
      <c r="PBU104" s="197"/>
      <c r="PBV104" s="197"/>
      <c r="PBW104" s="197"/>
      <c r="PBX104" s="197"/>
      <c r="PBY104" s="197"/>
      <c r="PBZ104" s="197"/>
      <c r="PCA104" s="197"/>
      <c r="PCB104" s="197"/>
      <c r="PCC104" s="197"/>
      <c r="PCD104" s="197"/>
      <c r="PCE104" s="197"/>
      <c r="PCF104" s="197"/>
      <c r="PCG104" s="197"/>
      <c r="PCH104" s="197"/>
      <c r="PCI104" s="197"/>
      <c r="PCJ104" s="197"/>
      <c r="PCK104" s="197"/>
      <c r="PCL104" s="197"/>
      <c r="PCM104" s="197"/>
      <c r="PCN104" s="197"/>
      <c r="PCO104" s="197"/>
      <c r="PCP104" s="197"/>
      <c r="PCQ104" s="197"/>
      <c r="PCR104" s="197"/>
      <c r="PCS104" s="197"/>
      <c r="PCT104" s="197"/>
      <c r="PCU104" s="197"/>
      <c r="PCV104" s="197"/>
      <c r="PCW104" s="197"/>
      <c r="PCX104" s="197"/>
      <c r="PCY104" s="197"/>
      <c r="PCZ104" s="197"/>
      <c r="PDA104" s="197"/>
      <c r="PDB104" s="197"/>
      <c r="PDC104" s="197"/>
      <c r="PDD104" s="197"/>
      <c r="PDE104" s="197"/>
      <c r="PDF104" s="197"/>
      <c r="PDG104" s="197"/>
      <c r="PDH104" s="197"/>
      <c r="PDI104" s="197"/>
      <c r="PDJ104" s="197"/>
      <c r="PDK104" s="197"/>
      <c r="PDL104" s="197"/>
      <c r="PDM104" s="197"/>
      <c r="PDN104" s="197"/>
      <c r="PDO104" s="197"/>
      <c r="PDP104" s="197"/>
      <c r="PDQ104" s="197"/>
      <c r="PDR104" s="197"/>
      <c r="PDS104" s="197"/>
      <c r="PDT104" s="197"/>
      <c r="PDU104" s="197"/>
      <c r="PDV104" s="197"/>
      <c r="PDW104" s="197"/>
      <c r="PDX104" s="197"/>
      <c r="PDY104" s="197"/>
      <c r="PDZ104" s="197"/>
      <c r="PEA104" s="197"/>
      <c r="PEB104" s="197"/>
      <c r="PEC104" s="197"/>
      <c r="PED104" s="197"/>
      <c r="PEE104" s="197"/>
      <c r="PEF104" s="197"/>
      <c r="PEG104" s="197"/>
      <c r="PEH104" s="197"/>
      <c r="PEI104" s="197"/>
      <c r="PEJ104" s="197"/>
      <c r="PEK104" s="197"/>
      <c r="PEL104" s="197"/>
      <c r="PEM104" s="197"/>
      <c r="PEN104" s="197"/>
      <c r="PEO104" s="197"/>
      <c r="PEP104" s="197"/>
      <c r="PEQ104" s="197"/>
      <c r="PER104" s="197"/>
      <c r="PES104" s="197"/>
      <c r="PET104" s="197"/>
      <c r="PEU104" s="197"/>
      <c r="PEV104" s="197"/>
      <c r="PEW104" s="197"/>
      <c r="PEX104" s="197"/>
      <c r="PEY104" s="197"/>
      <c r="PEZ104" s="197"/>
      <c r="PFA104" s="197"/>
      <c r="PFB104" s="197"/>
      <c r="PFC104" s="197"/>
      <c r="PFD104" s="197"/>
      <c r="PFE104" s="197"/>
      <c r="PFF104" s="197"/>
      <c r="PFG104" s="197"/>
      <c r="PFH104" s="197"/>
      <c r="PFI104" s="197"/>
      <c r="PFJ104" s="197"/>
      <c r="PFK104" s="197"/>
      <c r="PFL104" s="197"/>
      <c r="PFM104" s="197"/>
      <c r="PFN104" s="197"/>
      <c r="PFO104" s="197"/>
      <c r="PFP104" s="197"/>
      <c r="PFQ104" s="197"/>
      <c r="PFR104" s="197"/>
      <c r="PFS104" s="197"/>
      <c r="PFT104" s="197"/>
      <c r="PFU104" s="197"/>
      <c r="PFV104" s="197"/>
      <c r="PFW104" s="197"/>
      <c r="PFX104" s="197"/>
      <c r="PFY104" s="197"/>
      <c r="PFZ104" s="197"/>
      <c r="PGA104" s="197"/>
      <c r="PGB104" s="197"/>
      <c r="PGC104" s="197"/>
      <c r="PGD104" s="197"/>
      <c r="PGE104" s="197"/>
      <c r="PGF104" s="197"/>
      <c r="PGG104" s="197"/>
      <c r="PGH104" s="197"/>
      <c r="PGI104" s="197"/>
      <c r="PGJ104" s="197"/>
      <c r="PGK104" s="197"/>
      <c r="PGL104" s="197"/>
      <c r="PGM104" s="197"/>
      <c r="PGN104" s="197"/>
      <c r="PGO104" s="197"/>
      <c r="PGP104" s="197"/>
      <c r="PGQ104" s="197"/>
      <c r="PGR104" s="197"/>
      <c r="PGS104" s="197"/>
      <c r="PGT104" s="197"/>
      <c r="PGU104" s="197"/>
      <c r="PGV104" s="197"/>
      <c r="PGW104" s="197"/>
      <c r="PGX104" s="197"/>
      <c r="PGY104" s="197"/>
      <c r="PGZ104" s="197"/>
      <c r="PHA104" s="197"/>
      <c r="PHB104" s="197"/>
      <c r="PHC104" s="197"/>
      <c r="PHD104" s="197"/>
      <c r="PHE104" s="197"/>
      <c r="PHF104" s="197"/>
      <c r="PHG104" s="197"/>
      <c r="PHH104" s="197"/>
      <c r="PHI104" s="197"/>
      <c r="PHJ104" s="197"/>
      <c r="PHK104" s="197"/>
      <c r="PHL104" s="197"/>
      <c r="PHM104" s="197"/>
      <c r="PHN104" s="197"/>
      <c r="PHO104" s="197"/>
      <c r="PHP104" s="197"/>
      <c r="PHQ104" s="197"/>
      <c r="PHR104" s="197"/>
      <c r="PHS104" s="197"/>
      <c r="PHT104" s="197"/>
      <c r="PHU104" s="197"/>
      <c r="PHV104" s="197"/>
      <c r="PHW104" s="197"/>
      <c r="PHX104" s="197"/>
      <c r="PHY104" s="197"/>
      <c r="PHZ104" s="197"/>
      <c r="PIA104" s="197"/>
      <c r="PIB104" s="197"/>
      <c r="PIC104" s="197"/>
      <c r="PID104" s="197"/>
      <c r="PIE104" s="197"/>
      <c r="PIF104" s="197"/>
      <c r="PIG104" s="197"/>
      <c r="PIH104" s="197"/>
      <c r="PII104" s="197"/>
      <c r="PIJ104" s="197"/>
      <c r="PIK104" s="197"/>
      <c r="PIL104" s="197"/>
      <c r="PIM104" s="197"/>
      <c r="PIN104" s="197"/>
      <c r="PIO104" s="197"/>
      <c r="PIP104" s="197"/>
      <c r="PIQ104" s="197"/>
      <c r="PIR104" s="197"/>
      <c r="PIS104" s="197"/>
      <c r="PIT104" s="197"/>
      <c r="PIU104" s="197"/>
      <c r="PIV104" s="197"/>
      <c r="PIW104" s="197"/>
      <c r="PIX104" s="197"/>
      <c r="PIY104" s="197"/>
      <c r="PIZ104" s="197"/>
      <c r="PJA104" s="197"/>
      <c r="PJB104" s="197"/>
      <c r="PJC104" s="197"/>
      <c r="PJD104" s="197"/>
      <c r="PJE104" s="197"/>
      <c r="PJF104" s="197"/>
      <c r="PJG104" s="197"/>
      <c r="PJH104" s="197"/>
      <c r="PJI104" s="197"/>
      <c r="PJJ104" s="197"/>
      <c r="PJK104" s="197"/>
      <c r="PJL104" s="197"/>
      <c r="PJM104" s="197"/>
      <c r="PJN104" s="197"/>
      <c r="PJO104" s="197"/>
      <c r="PJP104" s="197"/>
      <c r="PJQ104" s="197"/>
      <c r="PJR104" s="197"/>
      <c r="PJS104" s="197"/>
      <c r="PJT104" s="197"/>
      <c r="PJU104" s="197"/>
      <c r="PJV104" s="197"/>
      <c r="PJW104" s="197"/>
      <c r="PJX104" s="197"/>
      <c r="PJY104" s="197"/>
      <c r="PJZ104" s="197"/>
      <c r="PKA104" s="197"/>
      <c r="PKB104" s="197"/>
      <c r="PKC104" s="197"/>
      <c r="PKD104" s="197"/>
      <c r="PKE104" s="197"/>
      <c r="PKF104" s="197"/>
      <c r="PKG104" s="197"/>
      <c r="PKH104" s="197"/>
      <c r="PKI104" s="197"/>
      <c r="PKJ104" s="197"/>
      <c r="PKK104" s="197"/>
      <c r="PKL104" s="197"/>
      <c r="PKM104" s="197"/>
      <c r="PKN104" s="197"/>
      <c r="PKO104" s="197"/>
      <c r="PKP104" s="197"/>
      <c r="PKQ104" s="197"/>
      <c r="PKR104" s="197"/>
      <c r="PKS104" s="197"/>
      <c r="PKT104" s="197"/>
      <c r="PKU104" s="197"/>
      <c r="PKV104" s="197"/>
      <c r="PKW104" s="197"/>
      <c r="PKX104" s="197"/>
      <c r="PKY104" s="197"/>
      <c r="PKZ104" s="197"/>
      <c r="PLA104" s="197"/>
      <c r="PLB104" s="197"/>
      <c r="PLC104" s="197"/>
      <c r="PLD104" s="197"/>
      <c r="PLE104" s="197"/>
      <c r="PLF104" s="197"/>
      <c r="PLG104" s="197"/>
      <c r="PLH104" s="197"/>
      <c r="PLI104" s="197"/>
      <c r="PLJ104" s="197"/>
      <c r="PLK104" s="197"/>
      <c r="PLL104" s="197"/>
      <c r="PLM104" s="197"/>
      <c r="PLN104" s="197"/>
      <c r="PLO104" s="197"/>
      <c r="PLP104" s="197"/>
      <c r="PLQ104" s="197"/>
      <c r="PLR104" s="197"/>
      <c r="PLS104" s="197"/>
      <c r="PLT104" s="197"/>
      <c r="PLU104" s="197"/>
      <c r="PLV104" s="197"/>
      <c r="PLW104" s="197"/>
      <c r="PLX104" s="197"/>
      <c r="PLY104" s="197"/>
      <c r="PLZ104" s="197"/>
      <c r="PMA104" s="197"/>
      <c r="PMB104" s="197"/>
      <c r="PMC104" s="197"/>
      <c r="PMD104" s="197"/>
      <c r="PME104" s="197"/>
      <c r="PMF104" s="197"/>
      <c r="PMG104" s="197"/>
      <c r="PMH104" s="197"/>
      <c r="PMI104" s="197"/>
      <c r="PMJ104" s="197"/>
      <c r="PMK104" s="197"/>
      <c r="PML104" s="197"/>
      <c r="PMM104" s="197"/>
      <c r="PMN104" s="197"/>
      <c r="PMO104" s="197"/>
      <c r="PMP104" s="197"/>
      <c r="PMQ104" s="197"/>
      <c r="PMR104" s="197"/>
      <c r="PMS104" s="197"/>
      <c r="PMT104" s="197"/>
      <c r="PMU104" s="197"/>
      <c r="PMV104" s="197"/>
      <c r="PMW104" s="197"/>
      <c r="PMX104" s="197"/>
      <c r="PMY104" s="197"/>
      <c r="PMZ104" s="197"/>
      <c r="PNA104" s="197"/>
      <c r="PNB104" s="197"/>
      <c r="PNC104" s="197"/>
      <c r="PND104" s="197"/>
      <c r="PNE104" s="197"/>
      <c r="PNF104" s="197"/>
      <c r="PNG104" s="197"/>
      <c r="PNH104" s="197"/>
      <c r="PNI104" s="197"/>
      <c r="PNJ104" s="197"/>
      <c r="PNK104" s="197"/>
      <c r="PNL104" s="197"/>
      <c r="PNM104" s="197"/>
      <c r="PNN104" s="197"/>
      <c r="PNO104" s="197"/>
      <c r="PNP104" s="197"/>
      <c r="PNQ104" s="197"/>
      <c r="PNR104" s="197"/>
      <c r="PNS104" s="197"/>
      <c r="PNT104" s="197"/>
      <c r="PNU104" s="197"/>
      <c r="PNV104" s="197"/>
      <c r="PNW104" s="197"/>
      <c r="PNX104" s="197"/>
      <c r="PNY104" s="197"/>
      <c r="PNZ104" s="197"/>
      <c r="POA104" s="197"/>
      <c r="POB104" s="197"/>
      <c r="POC104" s="197"/>
      <c r="POD104" s="197"/>
      <c r="POE104" s="197"/>
      <c r="POF104" s="197"/>
      <c r="POG104" s="197"/>
      <c r="POH104" s="197"/>
      <c r="POI104" s="197"/>
      <c r="POJ104" s="197"/>
      <c r="POK104" s="197"/>
      <c r="POL104" s="197"/>
      <c r="POM104" s="197"/>
      <c r="PON104" s="197"/>
      <c r="POO104" s="197"/>
      <c r="POP104" s="197"/>
      <c r="POQ104" s="197"/>
      <c r="POR104" s="197"/>
      <c r="POS104" s="197"/>
      <c r="POT104" s="197"/>
      <c r="POU104" s="197"/>
      <c r="POV104" s="197"/>
      <c r="POW104" s="197"/>
      <c r="POX104" s="197"/>
      <c r="POY104" s="197"/>
      <c r="POZ104" s="197"/>
      <c r="PPA104" s="197"/>
      <c r="PPB104" s="197"/>
      <c r="PPC104" s="197"/>
      <c r="PPD104" s="197"/>
      <c r="PPE104" s="197"/>
      <c r="PPF104" s="197"/>
      <c r="PPG104" s="197"/>
      <c r="PPH104" s="197"/>
      <c r="PPI104" s="197"/>
      <c r="PPJ104" s="197"/>
      <c r="PPK104" s="197"/>
      <c r="PPL104" s="197"/>
      <c r="PPM104" s="197"/>
      <c r="PPN104" s="197"/>
      <c r="PPO104" s="197"/>
      <c r="PPP104" s="197"/>
      <c r="PPQ104" s="197"/>
      <c r="PPR104" s="197"/>
      <c r="PPS104" s="197"/>
      <c r="PPT104" s="197"/>
      <c r="PPU104" s="197"/>
      <c r="PPV104" s="197"/>
      <c r="PPW104" s="197"/>
      <c r="PPX104" s="197"/>
      <c r="PPY104" s="197"/>
      <c r="PPZ104" s="197"/>
      <c r="PQA104" s="197"/>
      <c r="PQB104" s="197"/>
      <c r="PQC104" s="197"/>
      <c r="PQD104" s="197"/>
      <c r="PQE104" s="197"/>
      <c r="PQF104" s="197"/>
      <c r="PQG104" s="197"/>
      <c r="PQH104" s="197"/>
      <c r="PQI104" s="197"/>
      <c r="PQJ104" s="197"/>
      <c r="PQK104" s="197"/>
      <c r="PQL104" s="197"/>
      <c r="PQM104" s="197"/>
      <c r="PQN104" s="197"/>
      <c r="PQO104" s="197"/>
      <c r="PQP104" s="197"/>
      <c r="PQQ104" s="197"/>
      <c r="PQR104" s="197"/>
      <c r="PQS104" s="197"/>
      <c r="PQT104" s="197"/>
      <c r="PQU104" s="197"/>
      <c r="PQV104" s="197"/>
      <c r="PQW104" s="197"/>
      <c r="PQX104" s="197"/>
      <c r="PQY104" s="197"/>
      <c r="PQZ104" s="197"/>
      <c r="PRA104" s="197"/>
      <c r="PRB104" s="197"/>
      <c r="PRC104" s="197"/>
      <c r="PRD104" s="197"/>
      <c r="PRE104" s="197"/>
      <c r="PRF104" s="197"/>
      <c r="PRG104" s="197"/>
      <c r="PRH104" s="197"/>
      <c r="PRI104" s="197"/>
      <c r="PRJ104" s="197"/>
      <c r="PRK104" s="197"/>
      <c r="PRL104" s="197"/>
      <c r="PRM104" s="197"/>
      <c r="PRN104" s="197"/>
      <c r="PRO104" s="197"/>
      <c r="PRP104" s="197"/>
      <c r="PRQ104" s="197"/>
      <c r="PRR104" s="197"/>
      <c r="PRS104" s="197"/>
      <c r="PRT104" s="197"/>
      <c r="PRU104" s="197"/>
      <c r="PRV104" s="197"/>
      <c r="PRW104" s="197"/>
      <c r="PRX104" s="197"/>
      <c r="PRY104" s="197"/>
      <c r="PRZ104" s="197"/>
      <c r="PSA104" s="197"/>
      <c r="PSB104" s="197"/>
      <c r="PSC104" s="197"/>
      <c r="PSD104" s="197"/>
      <c r="PSE104" s="197"/>
      <c r="PSF104" s="197"/>
      <c r="PSG104" s="197"/>
      <c r="PSH104" s="197"/>
      <c r="PSI104" s="197"/>
      <c r="PSJ104" s="197"/>
      <c r="PSK104" s="197"/>
      <c r="PSL104" s="197"/>
      <c r="PSM104" s="197"/>
      <c r="PSN104" s="197"/>
      <c r="PSO104" s="197"/>
      <c r="PSP104" s="197"/>
      <c r="PSQ104" s="197"/>
      <c r="PSR104" s="197"/>
      <c r="PSS104" s="197"/>
      <c r="PST104" s="197"/>
      <c r="PSU104" s="197"/>
      <c r="PSV104" s="197"/>
      <c r="PSW104" s="197"/>
      <c r="PSX104" s="197"/>
      <c r="PSY104" s="197"/>
      <c r="PSZ104" s="197"/>
      <c r="PTA104" s="197"/>
      <c r="PTB104" s="197"/>
      <c r="PTC104" s="197"/>
      <c r="PTD104" s="197"/>
      <c r="PTE104" s="197"/>
      <c r="PTF104" s="197"/>
      <c r="PTG104" s="197"/>
      <c r="PTH104" s="197"/>
      <c r="PTI104" s="197"/>
      <c r="PTJ104" s="197"/>
      <c r="PTK104" s="197"/>
      <c r="PTL104" s="197"/>
      <c r="PTM104" s="197"/>
      <c r="PTN104" s="197"/>
      <c r="PTO104" s="197"/>
      <c r="PTP104" s="197"/>
      <c r="PTQ104" s="197"/>
      <c r="PTR104" s="197"/>
      <c r="PTS104" s="197"/>
      <c r="PTT104" s="197"/>
      <c r="PTU104" s="197"/>
      <c r="PTV104" s="197"/>
      <c r="PTW104" s="197"/>
      <c r="PTX104" s="197"/>
      <c r="PTY104" s="197"/>
      <c r="PTZ104" s="197"/>
      <c r="PUA104" s="197"/>
      <c r="PUB104" s="197"/>
      <c r="PUC104" s="197"/>
      <c r="PUD104" s="197"/>
      <c r="PUE104" s="197"/>
      <c r="PUF104" s="197"/>
      <c r="PUG104" s="197"/>
      <c r="PUH104" s="197"/>
      <c r="PUI104" s="197"/>
      <c r="PUJ104" s="197"/>
      <c r="PUK104" s="197"/>
      <c r="PUL104" s="197"/>
      <c r="PUM104" s="197"/>
      <c r="PUN104" s="197"/>
      <c r="PUO104" s="197"/>
      <c r="PUP104" s="197"/>
      <c r="PUQ104" s="197"/>
      <c r="PUR104" s="197"/>
      <c r="PUS104" s="197"/>
      <c r="PUT104" s="197"/>
      <c r="PUU104" s="197"/>
      <c r="PUV104" s="197"/>
      <c r="PUW104" s="197"/>
      <c r="PUX104" s="197"/>
      <c r="PUY104" s="197"/>
      <c r="PUZ104" s="197"/>
      <c r="PVA104" s="197"/>
      <c r="PVB104" s="197"/>
      <c r="PVC104" s="197"/>
      <c r="PVD104" s="197"/>
      <c r="PVE104" s="197"/>
      <c r="PVF104" s="197"/>
      <c r="PVG104" s="197"/>
      <c r="PVH104" s="197"/>
      <c r="PVI104" s="197"/>
      <c r="PVJ104" s="197"/>
      <c r="PVK104" s="197"/>
      <c r="PVL104" s="197"/>
      <c r="PVM104" s="197"/>
      <c r="PVN104" s="197"/>
      <c r="PVO104" s="197"/>
      <c r="PVP104" s="197"/>
      <c r="PVQ104" s="197"/>
      <c r="PVR104" s="197"/>
      <c r="PVS104" s="197"/>
      <c r="PVT104" s="197"/>
      <c r="PVU104" s="197"/>
      <c r="PVV104" s="197"/>
      <c r="PVW104" s="197"/>
      <c r="PVX104" s="197"/>
      <c r="PVY104" s="197"/>
      <c r="PVZ104" s="197"/>
      <c r="PWA104" s="197"/>
      <c r="PWB104" s="197"/>
      <c r="PWC104" s="197"/>
      <c r="PWD104" s="197"/>
      <c r="PWE104" s="197"/>
      <c r="PWF104" s="197"/>
      <c r="PWG104" s="197"/>
      <c r="PWH104" s="197"/>
      <c r="PWI104" s="197"/>
      <c r="PWJ104" s="197"/>
      <c r="PWK104" s="197"/>
      <c r="PWL104" s="197"/>
      <c r="PWM104" s="197"/>
      <c r="PWN104" s="197"/>
      <c r="PWO104" s="197"/>
      <c r="PWP104" s="197"/>
      <c r="PWQ104" s="197"/>
      <c r="PWR104" s="197"/>
      <c r="PWS104" s="197"/>
      <c r="PWT104" s="197"/>
      <c r="PWU104" s="197"/>
      <c r="PWV104" s="197"/>
      <c r="PWW104" s="197"/>
      <c r="PWX104" s="197"/>
      <c r="PWY104" s="197"/>
      <c r="PWZ104" s="197"/>
      <c r="PXA104" s="197"/>
      <c r="PXB104" s="197"/>
      <c r="PXC104" s="197"/>
      <c r="PXD104" s="197"/>
      <c r="PXE104" s="197"/>
      <c r="PXF104" s="197"/>
      <c r="PXG104" s="197"/>
      <c r="PXH104" s="197"/>
      <c r="PXI104" s="197"/>
      <c r="PXJ104" s="197"/>
      <c r="PXK104" s="197"/>
      <c r="PXL104" s="197"/>
      <c r="PXM104" s="197"/>
      <c r="PXN104" s="197"/>
      <c r="PXO104" s="197"/>
      <c r="PXP104" s="197"/>
      <c r="PXQ104" s="197"/>
      <c r="PXR104" s="197"/>
      <c r="PXS104" s="197"/>
      <c r="PXT104" s="197"/>
      <c r="PXU104" s="197"/>
      <c r="PXV104" s="197"/>
      <c r="PXW104" s="197"/>
      <c r="PXX104" s="197"/>
      <c r="PXY104" s="197"/>
      <c r="PXZ104" s="197"/>
      <c r="PYA104" s="197"/>
      <c r="PYB104" s="197"/>
      <c r="PYC104" s="197"/>
      <c r="PYD104" s="197"/>
      <c r="PYE104" s="197"/>
      <c r="PYF104" s="197"/>
      <c r="PYG104" s="197"/>
      <c r="PYH104" s="197"/>
      <c r="PYI104" s="197"/>
      <c r="PYJ104" s="197"/>
      <c r="PYK104" s="197"/>
      <c r="PYL104" s="197"/>
      <c r="PYM104" s="197"/>
      <c r="PYN104" s="197"/>
      <c r="PYO104" s="197"/>
      <c r="PYP104" s="197"/>
      <c r="PYQ104" s="197"/>
      <c r="PYR104" s="197"/>
      <c r="PYS104" s="197"/>
      <c r="PYT104" s="197"/>
      <c r="PYU104" s="197"/>
      <c r="PYV104" s="197"/>
      <c r="PYW104" s="197"/>
      <c r="PYX104" s="197"/>
      <c r="PYY104" s="197"/>
      <c r="PYZ104" s="197"/>
      <c r="PZA104" s="197"/>
      <c r="PZB104" s="197"/>
      <c r="PZC104" s="197"/>
      <c r="PZD104" s="197"/>
      <c r="PZE104" s="197"/>
      <c r="PZF104" s="197"/>
      <c r="PZG104" s="197"/>
      <c r="PZH104" s="197"/>
      <c r="PZI104" s="197"/>
      <c r="PZJ104" s="197"/>
      <c r="PZK104" s="197"/>
      <c r="PZL104" s="197"/>
      <c r="PZM104" s="197"/>
      <c r="PZN104" s="197"/>
      <c r="PZO104" s="197"/>
      <c r="PZP104" s="197"/>
      <c r="PZQ104" s="197"/>
      <c r="PZR104" s="197"/>
      <c r="PZS104" s="197"/>
      <c r="PZT104" s="197"/>
      <c r="PZU104" s="197"/>
      <c r="PZV104" s="197"/>
      <c r="PZW104" s="197"/>
      <c r="PZX104" s="197"/>
      <c r="PZY104" s="197"/>
      <c r="PZZ104" s="197"/>
      <c r="QAA104" s="197"/>
      <c r="QAB104" s="197"/>
      <c r="QAC104" s="197"/>
      <c r="QAD104" s="197"/>
      <c r="QAE104" s="197"/>
      <c r="QAF104" s="197"/>
      <c r="QAG104" s="197"/>
      <c r="QAH104" s="197"/>
      <c r="QAI104" s="197"/>
      <c r="QAJ104" s="197"/>
      <c r="QAK104" s="197"/>
      <c r="QAL104" s="197"/>
      <c r="QAM104" s="197"/>
      <c r="QAN104" s="197"/>
      <c r="QAO104" s="197"/>
      <c r="QAP104" s="197"/>
      <c r="QAQ104" s="197"/>
      <c r="QAR104" s="197"/>
      <c r="QAS104" s="197"/>
      <c r="QAT104" s="197"/>
      <c r="QAU104" s="197"/>
      <c r="QAV104" s="197"/>
      <c r="QAW104" s="197"/>
      <c r="QAX104" s="197"/>
      <c r="QAY104" s="197"/>
      <c r="QAZ104" s="197"/>
      <c r="QBA104" s="197"/>
      <c r="QBB104" s="197"/>
      <c r="QBC104" s="197"/>
      <c r="QBD104" s="197"/>
      <c r="QBE104" s="197"/>
      <c r="QBF104" s="197"/>
      <c r="QBG104" s="197"/>
      <c r="QBH104" s="197"/>
      <c r="QBI104" s="197"/>
      <c r="QBJ104" s="197"/>
      <c r="QBK104" s="197"/>
      <c r="QBL104" s="197"/>
      <c r="QBM104" s="197"/>
      <c r="QBN104" s="197"/>
      <c r="QBO104" s="197"/>
      <c r="QBP104" s="197"/>
      <c r="QBQ104" s="197"/>
      <c r="QBR104" s="197"/>
      <c r="QBS104" s="197"/>
      <c r="QBT104" s="197"/>
      <c r="QBU104" s="197"/>
      <c r="QBV104" s="197"/>
      <c r="QBW104" s="197"/>
      <c r="QBX104" s="197"/>
      <c r="QBY104" s="197"/>
      <c r="QBZ104" s="197"/>
      <c r="QCA104" s="197"/>
      <c r="QCB104" s="197"/>
      <c r="QCC104" s="197"/>
      <c r="QCD104" s="197"/>
      <c r="QCE104" s="197"/>
      <c r="QCF104" s="197"/>
      <c r="QCG104" s="197"/>
      <c r="QCH104" s="197"/>
      <c r="QCI104" s="197"/>
      <c r="QCJ104" s="197"/>
      <c r="QCK104" s="197"/>
      <c r="QCL104" s="197"/>
      <c r="QCM104" s="197"/>
      <c r="QCN104" s="197"/>
      <c r="QCO104" s="197"/>
      <c r="QCP104" s="197"/>
      <c r="QCQ104" s="197"/>
      <c r="QCR104" s="197"/>
      <c r="QCS104" s="197"/>
      <c r="QCT104" s="197"/>
      <c r="QCU104" s="197"/>
      <c r="QCV104" s="197"/>
      <c r="QCW104" s="197"/>
      <c r="QCX104" s="197"/>
      <c r="QCY104" s="197"/>
      <c r="QCZ104" s="197"/>
      <c r="QDA104" s="197"/>
      <c r="QDB104" s="197"/>
      <c r="QDC104" s="197"/>
      <c r="QDD104" s="197"/>
      <c r="QDE104" s="197"/>
      <c r="QDF104" s="197"/>
      <c r="QDG104" s="197"/>
      <c r="QDH104" s="197"/>
      <c r="QDI104" s="197"/>
      <c r="QDJ104" s="197"/>
      <c r="QDK104" s="197"/>
      <c r="QDL104" s="197"/>
      <c r="QDM104" s="197"/>
      <c r="QDN104" s="197"/>
      <c r="QDO104" s="197"/>
      <c r="QDP104" s="197"/>
      <c r="QDQ104" s="197"/>
      <c r="QDR104" s="197"/>
      <c r="QDS104" s="197"/>
      <c r="QDT104" s="197"/>
      <c r="QDU104" s="197"/>
      <c r="QDV104" s="197"/>
      <c r="QDW104" s="197"/>
      <c r="QDX104" s="197"/>
      <c r="QDY104" s="197"/>
      <c r="QDZ104" s="197"/>
      <c r="QEA104" s="197"/>
      <c r="QEB104" s="197"/>
      <c r="QEC104" s="197"/>
      <c r="QED104" s="197"/>
      <c r="QEE104" s="197"/>
      <c r="QEF104" s="197"/>
      <c r="QEG104" s="197"/>
      <c r="QEH104" s="197"/>
      <c r="QEI104" s="197"/>
      <c r="QEJ104" s="197"/>
      <c r="QEK104" s="197"/>
      <c r="QEL104" s="197"/>
      <c r="QEM104" s="197"/>
      <c r="QEN104" s="197"/>
      <c r="QEO104" s="197"/>
      <c r="QEP104" s="197"/>
      <c r="QEQ104" s="197"/>
      <c r="QER104" s="197"/>
      <c r="QES104" s="197"/>
      <c r="QET104" s="197"/>
      <c r="QEU104" s="197"/>
      <c r="QEV104" s="197"/>
      <c r="QEW104" s="197"/>
      <c r="QEX104" s="197"/>
      <c r="QEY104" s="197"/>
      <c r="QEZ104" s="197"/>
      <c r="QFA104" s="197"/>
      <c r="QFB104" s="197"/>
      <c r="QFC104" s="197"/>
      <c r="QFD104" s="197"/>
      <c r="QFE104" s="197"/>
      <c r="QFF104" s="197"/>
      <c r="QFG104" s="197"/>
      <c r="QFH104" s="197"/>
      <c r="QFI104" s="197"/>
      <c r="QFJ104" s="197"/>
      <c r="QFK104" s="197"/>
      <c r="QFL104" s="197"/>
      <c r="QFM104" s="197"/>
      <c r="QFN104" s="197"/>
      <c r="QFO104" s="197"/>
      <c r="QFP104" s="197"/>
      <c r="QFQ104" s="197"/>
      <c r="QFR104" s="197"/>
      <c r="QFS104" s="197"/>
      <c r="QFT104" s="197"/>
      <c r="QFU104" s="197"/>
      <c r="QFV104" s="197"/>
      <c r="QFW104" s="197"/>
      <c r="QFX104" s="197"/>
      <c r="QFY104" s="197"/>
      <c r="QFZ104" s="197"/>
      <c r="QGA104" s="197"/>
      <c r="QGB104" s="197"/>
      <c r="QGC104" s="197"/>
      <c r="QGD104" s="197"/>
      <c r="QGE104" s="197"/>
      <c r="QGF104" s="197"/>
      <c r="QGG104" s="197"/>
      <c r="QGH104" s="197"/>
      <c r="QGI104" s="197"/>
      <c r="QGJ104" s="197"/>
      <c r="QGK104" s="197"/>
      <c r="QGL104" s="197"/>
      <c r="QGM104" s="197"/>
      <c r="QGN104" s="197"/>
      <c r="QGO104" s="197"/>
      <c r="QGP104" s="197"/>
      <c r="QGQ104" s="197"/>
      <c r="QGR104" s="197"/>
      <c r="QGS104" s="197"/>
      <c r="QGT104" s="197"/>
      <c r="QGU104" s="197"/>
      <c r="QGV104" s="197"/>
      <c r="QGW104" s="197"/>
      <c r="QGX104" s="197"/>
      <c r="QGY104" s="197"/>
      <c r="QGZ104" s="197"/>
      <c r="QHA104" s="197"/>
      <c r="QHB104" s="197"/>
      <c r="QHC104" s="197"/>
      <c r="QHD104" s="197"/>
      <c r="QHE104" s="197"/>
      <c r="QHF104" s="197"/>
      <c r="QHG104" s="197"/>
      <c r="QHH104" s="197"/>
      <c r="QHI104" s="197"/>
      <c r="QHJ104" s="197"/>
      <c r="QHK104" s="197"/>
      <c r="QHL104" s="197"/>
      <c r="QHM104" s="197"/>
      <c r="QHN104" s="197"/>
      <c r="QHO104" s="197"/>
      <c r="QHP104" s="197"/>
      <c r="QHQ104" s="197"/>
      <c r="QHR104" s="197"/>
      <c r="QHS104" s="197"/>
      <c r="QHT104" s="197"/>
      <c r="QHU104" s="197"/>
      <c r="QHV104" s="197"/>
      <c r="QHW104" s="197"/>
      <c r="QHX104" s="197"/>
      <c r="QHY104" s="197"/>
      <c r="QHZ104" s="197"/>
      <c r="QIA104" s="197"/>
      <c r="QIB104" s="197"/>
      <c r="QIC104" s="197"/>
      <c r="QID104" s="197"/>
      <c r="QIE104" s="197"/>
      <c r="QIF104" s="197"/>
      <c r="QIG104" s="197"/>
      <c r="QIH104" s="197"/>
      <c r="QII104" s="197"/>
      <c r="QIJ104" s="197"/>
      <c r="QIK104" s="197"/>
      <c r="QIL104" s="197"/>
      <c r="QIM104" s="197"/>
      <c r="QIN104" s="197"/>
      <c r="QIO104" s="197"/>
      <c r="QIP104" s="197"/>
      <c r="QIQ104" s="197"/>
      <c r="QIR104" s="197"/>
      <c r="QIS104" s="197"/>
      <c r="QIT104" s="197"/>
      <c r="QIU104" s="197"/>
      <c r="QIV104" s="197"/>
      <c r="QIW104" s="197"/>
      <c r="QIX104" s="197"/>
      <c r="QIY104" s="197"/>
      <c r="QIZ104" s="197"/>
      <c r="QJA104" s="197"/>
      <c r="QJB104" s="197"/>
      <c r="QJC104" s="197"/>
      <c r="QJD104" s="197"/>
      <c r="QJE104" s="197"/>
      <c r="QJF104" s="197"/>
      <c r="QJG104" s="197"/>
      <c r="QJH104" s="197"/>
      <c r="QJI104" s="197"/>
      <c r="QJJ104" s="197"/>
      <c r="QJK104" s="197"/>
      <c r="QJL104" s="197"/>
      <c r="QJM104" s="197"/>
      <c r="QJN104" s="197"/>
      <c r="QJO104" s="197"/>
      <c r="QJP104" s="197"/>
      <c r="QJQ104" s="197"/>
      <c r="QJR104" s="197"/>
      <c r="QJS104" s="197"/>
      <c r="QJT104" s="197"/>
      <c r="QJU104" s="197"/>
      <c r="QJV104" s="197"/>
      <c r="QJW104" s="197"/>
      <c r="QJX104" s="197"/>
      <c r="QJY104" s="197"/>
      <c r="QJZ104" s="197"/>
      <c r="QKA104" s="197"/>
      <c r="QKB104" s="197"/>
      <c r="QKC104" s="197"/>
      <c r="QKD104" s="197"/>
      <c r="QKE104" s="197"/>
      <c r="QKF104" s="197"/>
      <c r="QKG104" s="197"/>
      <c r="QKH104" s="197"/>
      <c r="QKI104" s="197"/>
      <c r="QKJ104" s="197"/>
      <c r="QKK104" s="197"/>
      <c r="QKL104" s="197"/>
      <c r="QKM104" s="197"/>
      <c r="QKN104" s="197"/>
      <c r="QKO104" s="197"/>
      <c r="QKP104" s="197"/>
      <c r="QKQ104" s="197"/>
      <c r="QKR104" s="197"/>
      <c r="QKS104" s="197"/>
      <c r="QKT104" s="197"/>
      <c r="QKU104" s="197"/>
      <c r="QKV104" s="197"/>
      <c r="QKW104" s="197"/>
      <c r="QKX104" s="197"/>
      <c r="QKY104" s="197"/>
      <c r="QKZ104" s="197"/>
      <c r="QLA104" s="197"/>
      <c r="QLB104" s="197"/>
      <c r="QLC104" s="197"/>
      <c r="QLD104" s="197"/>
      <c r="QLE104" s="197"/>
      <c r="QLF104" s="197"/>
      <c r="QLG104" s="197"/>
      <c r="QLH104" s="197"/>
      <c r="QLI104" s="197"/>
      <c r="QLJ104" s="197"/>
      <c r="QLK104" s="197"/>
      <c r="QLL104" s="197"/>
      <c r="QLM104" s="197"/>
      <c r="QLN104" s="197"/>
      <c r="QLO104" s="197"/>
      <c r="QLP104" s="197"/>
      <c r="QLQ104" s="197"/>
      <c r="QLR104" s="197"/>
      <c r="QLS104" s="197"/>
      <c r="QLT104" s="197"/>
      <c r="QLU104" s="197"/>
      <c r="QLV104" s="197"/>
      <c r="QLW104" s="197"/>
      <c r="QLX104" s="197"/>
      <c r="QLY104" s="197"/>
      <c r="QLZ104" s="197"/>
      <c r="QMA104" s="197"/>
      <c r="QMB104" s="197"/>
      <c r="QMC104" s="197"/>
      <c r="QMD104" s="197"/>
      <c r="QME104" s="197"/>
      <c r="QMF104" s="197"/>
      <c r="QMG104" s="197"/>
      <c r="QMH104" s="197"/>
      <c r="QMI104" s="197"/>
      <c r="QMJ104" s="197"/>
      <c r="QMK104" s="197"/>
      <c r="QML104" s="197"/>
      <c r="QMM104" s="197"/>
      <c r="QMN104" s="197"/>
      <c r="QMO104" s="197"/>
      <c r="QMP104" s="197"/>
      <c r="QMQ104" s="197"/>
      <c r="QMR104" s="197"/>
      <c r="QMS104" s="197"/>
      <c r="QMT104" s="197"/>
      <c r="QMU104" s="197"/>
      <c r="QMV104" s="197"/>
      <c r="QMW104" s="197"/>
      <c r="QMX104" s="197"/>
      <c r="QMY104" s="197"/>
      <c r="QMZ104" s="197"/>
      <c r="QNA104" s="197"/>
      <c r="QNB104" s="197"/>
      <c r="QNC104" s="197"/>
      <c r="QND104" s="197"/>
      <c r="QNE104" s="197"/>
      <c r="QNF104" s="197"/>
      <c r="QNG104" s="197"/>
      <c r="QNH104" s="197"/>
      <c r="QNI104" s="197"/>
      <c r="QNJ104" s="197"/>
      <c r="QNK104" s="197"/>
      <c r="QNL104" s="197"/>
      <c r="QNM104" s="197"/>
      <c r="QNN104" s="197"/>
      <c r="QNO104" s="197"/>
      <c r="QNP104" s="197"/>
      <c r="QNQ104" s="197"/>
      <c r="QNR104" s="197"/>
      <c r="QNS104" s="197"/>
      <c r="QNT104" s="197"/>
      <c r="QNU104" s="197"/>
      <c r="QNV104" s="197"/>
      <c r="QNW104" s="197"/>
      <c r="QNX104" s="197"/>
      <c r="QNY104" s="197"/>
      <c r="QNZ104" s="197"/>
      <c r="QOA104" s="197"/>
      <c r="QOB104" s="197"/>
      <c r="QOC104" s="197"/>
      <c r="QOD104" s="197"/>
      <c r="QOE104" s="197"/>
      <c r="QOF104" s="197"/>
      <c r="QOG104" s="197"/>
      <c r="QOH104" s="197"/>
      <c r="QOI104" s="197"/>
      <c r="QOJ104" s="197"/>
      <c r="QOK104" s="197"/>
      <c r="QOL104" s="197"/>
      <c r="QOM104" s="197"/>
      <c r="QON104" s="197"/>
      <c r="QOO104" s="197"/>
      <c r="QOP104" s="197"/>
      <c r="QOQ104" s="197"/>
      <c r="QOR104" s="197"/>
      <c r="QOS104" s="197"/>
      <c r="QOT104" s="197"/>
      <c r="QOU104" s="197"/>
      <c r="QOV104" s="197"/>
      <c r="QOW104" s="197"/>
      <c r="QOX104" s="197"/>
      <c r="QOY104" s="197"/>
      <c r="QOZ104" s="197"/>
      <c r="QPA104" s="197"/>
      <c r="QPB104" s="197"/>
      <c r="QPC104" s="197"/>
      <c r="QPD104" s="197"/>
      <c r="QPE104" s="197"/>
      <c r="QPF104" s="197"/>
      <c r="QPG104" s="197"/>
      <c r="QPH104" s="197"/>
      <c r="QPI104" s="197"/>
      <c r="QPJ104" s="197"/>
      <c r="QPK104" s="197"/>
      <c r="QPL104" s="197"/>
      <c r="QPM104" s="197"/>
      <c r="QPN104" s="197"/>
      <c r="QPO104" s="197"/>
      <c r="QPP104" s="197"/>
      <c r="QPQ104" s="197"/>
      <c r="QPR104" s="197"/>
      <c r="QPS104" s="197"/>
      <c r="QPT104" s="197"/>
      <c r="QPU104" s="197"/>
      <c r="QPV104" s="197"/>
      <c r="QPW104" s="197"/>
      <c r="QPX104" s="197"/>
      <c r="QPY104" s="197"/>
      <c r="QPZ104" s="197"/>
      <c r="QQA104" s="197"/>
      <c r="QQB104" s="197"/>
      <c r="QQC104" s="197"/>
      <c r="QQD104" s="197"/>
      <c r="QQE104" s="197"/>
      <c r="QQF104" s="197"/>
      <c r="QQG104" s="197"/>
      <c r="QQH104" s="197"/>
      <c r="QQI104" s="197"/>
      <c r="QQJ104" s="197"/>
      <c r="QQK104" s="197"/>
      <c r="QQL104" s="197"/>
      <c r="QQM104" s="197"/>
      <c r="QQN104" s="197"/>
      <c r="QQO104" s="197"/>
      <c r="QQP104" s="197"/>
      <c r="QQQ104" s="197"/>
      <c r="QQR104" s="197"/>
      <c r="QQS104" s="197"/>
      <c r="QQT104" s="197"/>
      <c r="QQU104" s="197"/>
      <c r="QQV104" s="197"/>
      <c r="QQW104" s="197"/>
      <c r="QQX104" s="197"/>
      <c r="QQY104" s="197"/>
      <c r="QQZ104" s="197"/>
      <c r="QRA104" s="197"/>
      <c r="QRB104" s="197"/>
      <c r="QRC104" s="197"/>
      <c r="QRD104" s="197"/>
      <c r="QRE104" s="197"/>
      <c r="QRF104" s="197"/>
      <c r="QRG104" s="197"/>
      <c r="QRH104" s="197"/>
      <c r="QRI104" s="197"/>
      <c r="QRJ104" s="197"/>
      <c r="QRK104" s="197"/>
      <c r="QRL104" s="197"/>
      <c r="QRM104" s="197"/>
      <c r="QRN104" s="197"/>
      <c r="QRO104" s="197"/>
      <c r="QRP104" s="197"/>
      <c r="QRQ104" s="197"/>
      <c r="QRR104" s="197"/>
      <c r="QRS104" s="197"/>
      <c r="QRT104" s="197"/>
      <c r="QRU104" s="197"/>
      <c r="QRV104" s="197"/>
      <c r="QRW104" s="197"/>
      <c r="QRX104" s="197"/>
      <c r="QRY104" s="197"/>
      <c r="QRZ104" s="197"/>
      <c r="QSA104" s="197"/>
      <c r="QSB104" s="197"/>
      <c r="QSC104" s="197"/>
      <c r="QSD104" s="197"/>
      <c r="QSE104" s="197"/>
      <c r="QSF104" s="197"/>
      <c r="QSG104" s="197"/>
      <c r="QSH104" s="197"/>
      <c r="QSI104" s="197"/>
      <c r="QSJ104" s="197"/>
      <c r="QSK104" s="197"/>
      <c r="QSL104" s="197"/>
      <c r="QSM104" s="197"/>
      <c r="QSN104" s="197"/>
      <c r="QSO104" s="197"/>
      <c r="QSP104" s="197"/>
      <c r="QSQ104" s="197"/>
      <c r="QSR104" s="197"/>
      <c r="QSS104" s="197"/>
      <c r="QST104" s="197"/>
      <c r="QSU104" s="197"/>
      <c r="QSV104" s="197"/>
      <c r="QSW104" s="197"/>
      <c r="QSX104" s="197"/>
      <c r="QSY104" s="197"/>
      <c r="QSZ104" s="197"/>
      <c r="QTA104" s="197"/>
      <c r="QTB104" s="197"/>
      <c r="QTC104" s="197"/>
      <c r="QTD104" s="197"/>
      <c r="QTE104" s="197"/>
      <c r="QTF104" s="197"/>
      <c r="QTG104" s="197"/>
      <c r="QTH104" s="197"/>
      <c r="QTI104" s="197"/>
      <c r="QTJ104" s="197"/>
      <c r="QTK104" s="197"/>
      <c r="QTL104" s="197"/>
      <c r="QTM104" s="197"/>
      <c r="QTN104" s="197"/>
      <c r="QTO104" s="197"/>
      <c r="QTP104" s="197"/>
      <c r="QTQ104" s="197"/>
      <c r="QTR104" s="197"/>
      <c r="QTS104" s="197"/>
      <c r="QTT104" s="197"/>
      <c r="QTU104" s="197"/>
      <c r="QTV104" s="197"/>
      <c r="QTW104" s="197"/>
      <c r="QTX104" s="197"/>
      <c r="QTY104" s="197"/>
      <c r="QTZ104" s="197"/>
      <c r="QUA104" s="197"/>
      <c r="QUB104" s="197"/>
      <c r="QUC104" s="197"/>
      <c r="QUD104" s="197"/>
      <c r="QUE104" s="197"/>
      <c r="QUF104" s="197"/>
      <c r="QUG104" s="197"/>
      <c r="QUH104" s="197"/>
      <c r="QUI104" s="197"/>
      <c r="QUJ104" s="197"/>
      <c r="QUK104" s="197"/>
      <c r="QUL104" s="197"/>
      <c r="QUM104" s="197"/>
      <c r="QUN104" s="197"/>
      <c r="QUO104" s="197"/>
      <c r="QUP104" s="197"/>
      <c r="QUQ104" s="197"/>
      <c r="QUR104" s="197"/>
      <c r="QUS104" s="197"/>
      <c r="QUT104" s="197"/>
      <c r="QUU104" s="197"/>
      <c r="QUV104" s="197"/>
      <c r="QUW104" s="197"/>
      <c r="QUX104" s="197"/>
      <c r="QUY104" s="197"/>
      <c r="QUZ104" s="197"/>
      <c r="QVA104" s="197"/>
      <c r="QVB104" s="197"/>
      <c r="QVC104" s="197"/>
      <c r="QVD104" s="197"/>
      <c r="QVE104" s="197"/>
      <c r="QVF104" s="197"/>
      <c r="QVG104" s="197"/>
      <c r="QVH104" s="197"/>
      <c r="QVI104" s="197"/>
      <c r="QVJ104" s="197"/>
      <c r="QVK104" s="197"/>
      <c r="QVL104" s="197"/>
      <c r="QVM104" s="197"/>
      <c r="QVN104" s="197"/>
      <c r="QVO104" s="197"/>
      <c r="QVP104" s="197"/>
      <c r="QVQ104" s="197"/>
      <c r="QVR104" s="197"/>
      <c r="QVS104" s="197"/>
      <c r="QVT104" s="197"/>
      <c r="QVU104" s="197"/>
      <c r="QVV104" s="197"/>
      <c r="QVW104" s="197"/>
      <c r="QVX104" s="197"/>
      <c r="QVY104" s="197"/>
      <c r="QVZ104" s="197"/>
      <c r="QWA104" s="197"/>
      <c r="QWB104" s="197"/>
      <c r="QWC104" s="197"/>
      <c r="QWD104" s="197"/>
      <c r="QWE104" s="197"/>
      <c r="QWF104" s="197"/>
      <c r="QWG104" s="197"/>
      <c r="QWH104" s="197"/>
      <c r="QWI104" s="197"/>
      <c r="QWJ104" s="197"/>
      <c r="QWK104" s="197"/>
      <c r="QWL104" s="197"/>
      <c r="QWM104" s="197"/>
      <c r="QWN104" s="197"/>
      <c r="QWO104" s="197"/>
      <c r="QWP104" s="197"/>
      <c r="QWQ104" s="197"/>
      <c r="QWR104" s="197"/>
      <c r="QWS104" s="197"/>
      <c r="QWT104" s="197"/>
      <c r="QWU104" s="197"/>
      <c r="QWV104" s="197"/>
      <c r="QWW104" s="197"/>
      <c r="QWX104" s="197"/>
      <c r="QWY104" s="197"/>
      <c r="QWZ104" s="197"/>
      <c r="QXA104" s="197"/>
      <c r="QXB104" s="197"/>
      <c r="QXC104" s="197"/>
      <c r="QXD104" s="197"/>
      <c r="QXE104" s="197"/>
      <c r="QXF104" s="197"/>
      <c r="QXG104" s="197"/>
      <c r="QXH104" s="197"/>
      <c r="QXI104" s="197"/>
      <c r="QXJ104" s="197"/>
      <c r="QXK104" s="197"/>
      <c r="QXL104" s="197"/>
      <c r="QXM104" s="197"/>
      <c r="QXN104" s="197"/>
      <c r="QXO104" s="197"/>
      <c r="QXP104" s="197"/>
      <c r="QXQ104" s="197"/>
      <c r="QXR104" s="197"/>
      <c r="QXS104" s="197"/>
      <c r="QXT104" s="197"/>
      <c r="QXU104" s="197"/>
      <c r="QXV104" s="197"/>
      <c r="QXW104" s="197"/>
      <c r="QXX104" s="197"/>
      <c r="QXY104" s="197"/>
      <c r="QXZ104" s="197"/>
      <c r="QYA104" s="197"/>
      <c r="QYB104" s="197"/>
      <c r="QYC104" s="197"/>
      <c r="QYD104" s="197"/>
      <c r="QYE104" s="197"/>
      <c r="QYF104" s="197"/>
      <c r="QYG104" s="197"/>
      <c r="QYH104" s="197"/>
      <c r="QYI104" s="197"/>
      <c r="QYJ104" s="197"/>
      <c r="QYK104" s="197"/>
      <c r="QYL104" s="197"/>
      <c r="QYM104" s="197"/>
      <c r="QYN104" s="197"/>
      <c r="QYO104" s="197"/>
      <c r="QYP104" s="197"/>
      <c r="QYQ104" s="197"/>
      <c r="QYR104" s="197"/>
      <c r="QYS104" s="197"/>
      <c r="QYT104" s="197"/>
      <c r="QYU104" s="197"/>
      <c r="QYV104" s="197"/>
      <c r="QYW104" s="197"/>
      <c r="QYX104" s="197"/>
      <c r="QYY104" s="197"/>
      <c r="QYZ104" s="197"/>
      <c r="QZA104" s="197"/>
      <c r="QZB104" s="197"/>
      <c r="QZC104" s="197"/>
      <c r="QZD104" s="197"/>
      <c r="QZE104" s="197"/>
      <c r="QZF104" s="197"/>
      <c r="QZG104" s="197"/>
      <c r="QZH104" s="197"/>
      <c r="QZI104" s="197"/>
      <c r="QZJ104" s="197"/>
      <c r="QZK104" s="197"/>
      <c r="QZL104" s="197"/>
      <c r="QZM104" s="197"/>
      <c r="QZN104" s="197"/>
      <c r="QZO104" s="197"/>
      <c r="QZP104" s="197"/>
      <c r="QZQ104" s="197"/>
      <c r="QZR104" s="197"/>
      <c r="QZS104" s="197"/>
      <c r="QZT104" s="197"/>
      <c r="QZU104" s="197"/>
      <c r="QZV104" s="197"/>
      <c r="QZW104" s="197"/>
      <c r="QZX104" s="197"/>
      <c r="QZY104" s="197"/>
      <c r="QZZ104" s="197"/>
      <c r="RAA104" s="197"/>
      <c r="RAB104" s="197"/>
      <c r="RAC104" s="197"/>
      <c r="RAD104" s="197"/>
      <c r="RAE104" s="197"/>
      <c r="RAF104" s="197"/>
      <c r="RAG104" s="197"/>
      <c r="RAH104" s="197"/>
      <c r="RAI104" s="197"/>
      <c r="RAJ104" s="197"/>
      <c r="RAK104" s="197"/>
      <c r="RAL104" s="197"/>
      <c r="RAM104" s="197"/>
      <c r="RAN104" s="197"/>
      <c r="RAO104" s="197"/>
      <c r="RAP104" s="197"/>
      <c r="RAQ104" s="197"/>
      <c r="RAR104" s="197"/>
      <c r="RAS104" s="197"/>
      <c r="RAT104" s="197"/>
      <c r="RAU104" s="197"/>
      <c r="RAV104" s="197"/>
      <c r="RAW104" s="197"/>
      <c r="RAX104" s="197"/>
      <c r="RAY104" s="197"/>
      <c r="RAZ104" s="197"/>
      <c r="RBA104" s="197"/>
      <c r="RBB104" s="197"/>
      <c r="RBC104" s="197"/>
      <c r="RBD104" s="197"/>
      <c r="RBE104" s="197"/>
      <c r="RBF104" s="197"/>
      <c r="RBG104" s="197"/>
      <c r="RBH104" s="197"/>
      <c r="RBI104" s="197"/>
      <c r="RBJ104" s="197"/>
      <c r="RBK104" s="197"/>
      <c r="RBL104" s="197"/>
      <c r="RBM104" s="197"/>
      <c r="RBN104" s="197"/>
      <c r="RBO104" s="197"/>
      <c r="RBP104" s="197"/>
      <c r="RBQ104" s="197"/>
      <c r="RBR104" s="197"/>
      <c r="RBS104" s="197"/>
      <c r="RBT104" s="197"/>
      <c r="RBU104" s="197"/>
      <c r="RBV104" s="197"/>
      <c r="RBW104" s="197"/>
      <c r="RBX104" s="197"/>
      <c r="RBY104" s="197"/>
      <c r="RBZ104" s="197"/>
      <c r="RCA104" s="197"/>
      <c r="RCB104" s="197"/>
      <c r="RCC104" s="197"/>
      <c r="RCD104" s="197"/>
      <c r="RCE104" s="197"/>
      <c r="RCF104" s="197"/>
      <c r="RCG104" s="197"/>
      <c r="RCH104" s="197"/>
      <c r="RCI104" s="197"/>
      <c r="RCJ104" s="197"/>
      <c r="RCK104" s="197"/>
      <c r="RCL104" s="197"/>
      <c r="RCM104" s="197"/>
      <c r="RCN104" s="197"/>
      <c r="RCO104" s="197"/>
      <c r="RCP104" s="197"/>
      <c r="RCQ104" s="197"/>
      <c r="RCR104" s="197"/>
      <c r="RCS104" s="197"/>
      <c r="RCT104" s="197"/>
      <c r="RCU104" s="197"/>
      <c r="RCV104" s="197"/>
      <c r="RCW104" s="197"/>
      <c r="RCX104" s="197"/>
      <c r="RCY104" s="197"/>
      <c r="RCZ104" s="197"/>
      <c r="RDA104" s="197"/>
      <c r="RDB104" s="197"/>
      <c r="RDC104" s="197"/>
      <c r="RDD104" s="197"/>
      <c r="RDE104" s="197"/>
      <c r="RDF104" s="197"/>
      <c r="RDG104" s="197"/>
      <c r="RDH104" s="197"/>
      <c r="RDI104" s="197"/>
      <c r="RDJ104" s="197"/>
      <c r="RDK104" s="197"/>
      <c r="RDL104" s="197"/>
      <c r="RDM104" s="197"/>
      <c r="RDN104" s="197"/>
      <c r="RDO104" s="197"/>
      <c r="RDP104" s="197"/>
      <c r="RDQ104" s="197"/>
      <c r="RDR104" s="197"/>
      <c r="RDS104" s="197"/>
      <c r="RDT104" s="197"/>
      <c r="RDU104" s="197"/>
      <c r="RDV104" s="197"/>
      <c r="RDW104" s="197"/>
      <c r="RDX104" s="197"/>
      <c r="RDY104" s="197"/>
      <c r="RDZ104" s="197"/>
      <c r="REA104" s="197"/>
      <c r="REB104" s="197"/>
      <c r="REC104" s="197"/>
      <c r="RED104" s="197"/>
      <c r="REE104" s="197"/>
      <c r="REF104" s="197"/>
      <c r="REG104" s="197"/>
      <c r="REH104" s="197"/>
      <c r="REI104" s="197"/>
      <c r="REJ104" s="197"/>
      <c r="REK104" s="197"/>
      <c r="REL104" s="197"/>
      <c r="REM104" s="197"/>
      <c r="REN104" s="197"/>
      <c r="REO104" s="197"/>
      <c r="REP104" s="197"/>
      <c r="REQ104" s="197"/>
      <c r="RER104" s="197"/>
      <c r="RES104" s="197"/>
      <c r="RET104" s="197"/>
      <c r="REU104" s="197"/>
      <c r="REV104" s="197"/>
      <c r="REW104" s="197"/>
      <c r="REX104" s="197"/>
      <c r="REY104" s="197"/>
      <c r="REZ104" s="197"/>
      <c r="RFA104" s="197"/>
      <c r="RFB104" s="197"/>
      <c r="RFC104" s="197"/>
      <c r="RFD104" s="197"/>
      <c r="RFE104" s="197"/>
      <c r="RFF104" s="197"/>
      <c r="RFG104" s="197"/>
      <c r="RFH104" s="197"/>
      <c r="RFI104" s="197"/>
      <c r="RFJ104" s="197"/>
      <c r="RFK104" s="197"/>
      <c r="RFL104" s="197"/>
      <c r="RFM104" s="197"/>
      <c r="RFN104" s="197"/>
      <c r="RFO104" s="197"/>
      <c r="RFP104" s="197"/>
      <c r="RFQ104" s="197"/>
      <c r="RFR104" s="197"/>
      <c r="RFS104" s="197"/>
      <c r="RFT104" s="197"/>
      <c r="RFU104" s="197"/>
      <c r="RFV104" s="197"/>
      <c r="RFW104" s="197"/>
      <c r="RFX104" s="197"/>
      <c r="RFY104" s="197"/>
      <c r="RFZ104" s="197"/>
      <c r="RGA104" s="197"/>
      <c r="RGB104" s="197"/>
      <c r="RGC104" s="197"/>
      <c r="RGD104" s="197"/>
      <c r="RGE104" s="197"/>
      <c r="RGF104" s="197"/>
      <c r="RGG104" s="197"/>
      <c r="RGH104" s="197"/>
      <c r="RGI104" s="197"/>
      <c r="RGJ104" s="197"/>
      <c r="RGK104" s="197"/>
      <c r="RGL104" s="197"/>
      <c r="RGM104" s="197"/>
      <c r="RGN104" s="197"/>
      <c r="RGO104" s="197"/>
      <c r="RGP104" s="197"/>
      <c r="RGQ104" s="197"/>
      <c r="RGR104" s="197"/>
      <c r="RGS104" s="197"/>
      <c r="RGT104" s="197"/>
      <c r="RGU104" s="197"/>
      <c r="RGV104" s="197"/>
      <c r="RGW104" s="197"/>
      <c r="RGX104" s="197"/>
      <c r="RGY104" s="197"/>
      <c r="RGZ104" s="197"/>
      <c r="RHA104" s="197"/>
      <c r="RHB104" s="197"/>
      <c r="RHC104" s="197"/>
      <c r="RHD104" s="197"/>
      <c r="RHE104" s="197"/>
      <c r="RHF104" s="197"/>
      <c r="RHG104" s="197"/>
      <c r="RHH104" s="197"/>
      <c r="RHI104" s="197"/>
      <c r="RHJ104" s="197"/>
      <c r="RHK104" s="197"/>
      <c r="RHL104" s="197"/>
      <c r="RHM104" s="197"/>
      <c r="RHN104" s="197"/>
      <c r="RHO104" s="197"/>
      <c r="RHP104" s="197"/>
      <c r="RHQ104" s="197"/>
      <c r="RHR104" s="197"/>
      <c r="RHS104" s="197"/>
      <c r="RHT104" s="197"/>
      <c r="RHU104" s="197"/>
      <c r="RHV104" s="197"/>
      <c r="RHW104" s="197"/>
      <c r="RHX104" s="197"/>
      <c r="RHY104" s="197"/>
      <c r="RHZ104" s="197"/>
      <c r="RIA104" s="197"/>
      <c r="RIB104" s="197"/>
      <c r="RIC104" s="197"/>
      <c r="RID104" s="197"/>
      <c r="RIE104" s="197"/>
      <c r="RIF104" s="197"/>
      <c r="RIG104" s="197"/>
      <c r="RIH104" s="197"/>
      <c r="RII104" s="197"/>
      <c r="RIJ104" s="197"/>
      <c r="RIK104" s="197"/>
      <c r="RIL104" s="197"/>
      <c r="RIM104" s="197"/>
      <c r="RIN104" s="197"/>
      <c r="RIO104" s="197"/>
      <c r="RIP104" s="197"/>
      <c r="RIQ104" s="197"/>
      <c r="RIR104" s="197"/>
      <c r="RIS104" s="197"/>
      <c r="RIT104" s="197"/>
      <c r="RIU104" s="197"/>
      <c r="RIV104" s="197"/>
      <c r="RIW104" s="197"/>
      <c r="RIX104" s="197"/>
      <c r="RIY104" s="197"/>
      <c r="RIZ104" s="197"/>
      <c r="RJA104" s="197"/>
      <c r="RJB104" s="197"/>
      <c r="RJC104" s="197"/>
      <c r="RJD104" s="197"/>
      <c r="RJE104" s="197"/>
      <c r="RJF104" s="197"/>
      <c r="RJG104" s="197"/>
      <c r="RJH104" s="197"/>
      <c r="RJI104" s="197"/>
      <c r="RJJ104" s="197"/>
      <c r="RJK104" s="197"/>
      <c r="RJL104" s="197"/>
      <c r="RJM104" s="197"/>
      <c r="RJN104" s="197"/>
      <c r="RJO104" s="197"/>
      <c r="RJP104" s="197"/>
      <c r="RJQ104" s="197"/>
      <c r="RJR104" s="197"/>
      <c r="RJS104" s="197"/>
      <c r="RJT104" s="197"/>
      <c r="RJU104" s="197"/>
      <c r="RJV104" s="197"/>
      <c r="RJW104" s="197"/>
      <c r="RJX104" s="197"/>
      <c r="RJY104" s="197"/>
      <c r="RJZ104" s="197"/>
      <c r="RKA104" s="197"/>
      <c r="RKB104" s="197"/>
      <c r="RKC104" s="197"/>
      <c r="RKD104" s="197"/>
      <c r="RKE104" s="197"/>
      <c r="RKF104" s="197"/>
      <c r="RKG104" s="197"/>
      <c r="RKH104" s="197"/>
      <c r="RKI104" s="197"/>
      <c r="RKJ104" s="197"/>
      <c r="RKK104" s="197"/>
      <c r="RKL104" s="197"/>
      <c r="RKM104" s="197"/>
      <c r="RKN104" s="197"/>
      <c r="RKO104" s="197"/>
      <c r="RKP104" s="197"/>
      <c r="RKQ104" s="197"/>
      <c r="RKR104" s="197"/>
      <c r="RKS104" s="197"/>
      <c r="RKT104" s="197"/>
      <c r="RKU104" s="197"/>
      <c r="RKV104" s="197"/>
      <c r="RKW104" s="197"/>
      <c r="RKX104" s="197"/>
      <c r="RKY104" s="197"/>
      <c r="RKZ104" s="197"/>
      <c r="RLA104" s="197"/>
      <c r="RLB104" s="197"/>
      <c r="RLC104" s="197"/>
      <c r="RLD104" s="197"/>
      <c r="RLE104" s="197"/>
      <c r="RLF104" s="197"/>
      <c r="RLG104" s="197"/>
      <c r="RLH104" s="197"/>
      <c r="RLI104" s="197"/>
      <c r="RLJ104" s="197"/>
      <c r="RLK104" s="197"/>
      <c r="RLL104" s="197"/>
      <c r="RLM104" s="197"/>
      <c r="RLN104" s="197"/>
      <c r="RLO104" s="197"/>
      <c r="RLP104" s="197"/>
      <c r="RLQ104" s="197"/>
      <c r="RLR104" s="197"/>
      <c r="RLS104" s="197"/>
      <c r="RLT104" s="197"/>
      <c r="RLU104" s="197"/>
      <c r="RLV104" s="197"/>
      <c r="RLW104" s="197"/>
      <c r="RLX104" s="197"/>
      <c r="RLY104" s="197"/>
      <c r="RLZ104" s="197"/>
      <c r="RMA104" s="197"/>
      <c r="RMB104" s="197"/>
      <c r="RMC104" s="197"/>
      <c r="RMD104" s="197"/>
      <c r="RME104" s="197"/>
      <c r="RMF104" s="197"/>
      <c r="RMG104" s="197"/>
      <c r="RMH104" s="197"/>
      <c r="RMI104" s="197"/>
      <c r="RMJ104" s="197"/>
      <c r="RMK104" s="197"/>
      <c r="RML104" s="197"/>
      <c r="RMM104" s="197"/>
      <c r="RMN104" s="197"/>
      <c r="RMO104" s="197"/>
      <c r="RMP104" s="197"/>
      <c r="RMQ104" s="197"/>
      <c r="RMR104" s="197"/>
      <c r="RMS104" s="197"/>
      <c r="RMT104" s="197"/>
      <c r="RMU104" s="197"/>
      <c r="RMV104" s="197"/>
      <c r="RMW104" s="197"/>
      <c r="RMX104" s="197"/>
      <c r="RMY104" s="197"/>
      <c r="RMZ104" s="197"/>
      <c r="RNA104" s="197"/>
      <c r="RNB104" s="197"/>
      <c r="RNC104" s="197"/>
      <c r="RND104" s="197"/>
      <c r="RNE104" s="197"/>
      <c r="RNF104" s="197"/>
      <c r="RNG104" s="197"/>
      <c r="RNH104" s="197"/>
      <c r="RNI104" s="197"/>
      <c r="RNJ104" s="197"/>
      <c r="RNK104" s="197"/>
      <c r="RNL104" s="197"/>
      <c r="RNM104" s="197"/>
      <c r="RNN104" s="197"/>
      <c r="RNO104" s="197"/>
      <c r="RNP104" s="197"/>
      <c r="RNQ104" s="197"/>
      <c r="RNR104" s="197"/>
      <c r="RNS104" s="197"/>
      <c r="RNT104" s="197"/>
      <c r="RNU104" s="197"/>
      <c r="RNV104" s="197"/>
      <c r="RNW104" s="197"/>
      <c r="RNX104" s="197"/>
      <c r="RNY104" s="197"/>
      <c r="RNZ104" s="197"/>
      <c r="ROA104" s="197"/>
      <c r="ROB104" s="197"/>
      <c r="ROC104" s="197"/>
      <c r="ROD104" s="197"/>
      <c r="ROE104" s="197"/>
      <c r="ROF104" s="197"/>
      <c r="ROG104" s="197"/>
      <c r="ROH104" s="197"/>
      <c r="ROI104" s="197"/>
      <c r="ROJ104" s="197"/>
      <c r="ROK104" s="197"/>
      <c r="ROL104" s="197"/>
      <c r="ROM104" s="197"/>
      <c r="RON104" s="197"/>
      <c r="ROO104" s="197"/>
      <c r="ROP104" s="197"/>
      <c r="ROQ104" s="197"/>
      <c r="ROR104" s="197"/>
      <c r="ROS104" s="197"/>
      <c r="ROT104" s="197"/>
      <c r="ROU104" s="197"/>
      <c r="ROV104" s="197"/>
      <c r="ROW104" s="197"/>
      <c r="ROX104" s="197"/>
      <c r="ROY104" s="197"/>
      <c r="ROZ104" s="197"/>
      <c r="RPA104" s="197"/>
      <c r="RPB104" s="197"/>
      <c r="RPC104" s="197"/>
      <c r="RPD104" s="197"/>
      <c r="RPE104" s="197"/>
      <c r="RPF104" s="197"/>
      <c r="RPG104" s="197"/>
      <c r="RPH104" s="197"/>
      <c r="RPI104" s="197"/>
      <c r="RPJ104" s="197"/>
      <c r="RPK104" s="197"/>
      <c r="RPL104" s="197"/>
      <c r="RPM104" s="197"/>
      <c r="RPN104" s="197"/>
      <c r="RPO104" s="197"/>
      <c r="RPP104" s="197"/>
      <c r="RPQ104" s="197"/>
      <c r="RPR104" s="197"/>
      <c r="RPS104" s="197"/>
      <c r="RPT104" s="197"/>
      <c r="RPU104" s="197"/>
      <c r="RPV104" s="197"/>
      <c r="RPW104" s="197"/>
      <c r="RPX104" s="197"/>
      <c r="RPY104" s="197"/>
      <c r="RPZ104" s="197"/>
      <c r="RQA104" s="197"/>
      <c r="RQB104" s="197"/>
      <c r="RQC104" s="197"/>
      <c r="RQD104" s="197"/>
      <c r="RQE104" s="197"/>
      <c r="RQF104" s="197"/>
      <c r="RQG104" s="197"/>
      <c r="RQH104" s="197"/>
      <c r="RQI104" s="197"/>
      <c r="RQJ104" s="197"/>
      <c r="RQK104" s="197"/>
      <c r="RQL104" s="197"/>
      <c r="RQM104" s="197"/>
      <c r="RQN104" s="197"/>
      <c r="RQO104" s="197"/>
      <c r="RQP104" s="197"/>
      <c r="RQQ104" s="197"/>
      <c r="RQR104" s="197"/>
      <c r="RQS104" s="197"/>
      <c r="RQT104" s="197"/>
      <c r="RQU104" s="197"/>
      <c r="RQV104" s="197"/>
      <c r="RQW104" s="197"/>
      <c r="RQX104" s="197"/>
      <c r="RQY104" s="197"/>
      <c r="RQZ104" s="197"/>
      <c r="RRA104" s="197"/>
      <c r="RRB104" s="197"/>
      <c r="RRC104" s="197"/>
      <c r="RRD104" s="197"/>
      <c r="RRE104" s="197"/>
      <c r="RRF104" s="197"/>
      <c r="RRG104" s="197"/>
      <c r="RRH104" s="197"/>
      <c r="RRI104" s="197"/>
      <c r="RRJ104" s="197"/>
      <c r="RRK104" s="197"/>
      <c r="RRL104" s="197"/>
      <c r="RRM104" s="197"/>
      <c r="RRN104" s="197"/>
      <c r="RRO104" s="197"/>
      <c r="RRP104" s="197"/>
      <c r="RRQ104" s="197"/>
      <c r="RRR104" s="197"/>
      <c r="RRS104" s="197"/>
      <c r="RRT104" s="197"/>
      <c r="RRU104" s="197"/>
      <c r="RRV104" s="197"/>
      <c r="RRW104" s="197"/>
      <c r="RRX104" s="197"/>
      <c r="RRY104" s="197"/>
      <c r="RRZ104" s="197"/>
      <c r="RSA104" s="197"/>
      <c r="RSB104" s="197"/>
      <c r="RSC104" s="197"/>
      <c r="RSD104" s="197"/>
      <c r="RSE104" s="197"/>
      <c r="RSF104" s="197"/>
      <c r="RSG104" s="197"/>
      <c r="RSH104" s="197"/>
      <c r="RSI104" s="197"/>
      <c r="RSJ104" s="197"/>
      <c r="RSK104" s="197"/>
      <c r="RSL104" s="197"/>
      <c r="RSM104" s="197"/>
      <c r="RSN104" s="197"/>
      <c r="RSO104" s="197"/>
      <c r="RSP104" s="197"/>
      <c r="RSQ104" s="197"/>
      <c r="RSR104" s="197"/>
      <c r="RSS104" s="197"/>
      <c r="RST104" s="197"/>
      <c r="RSU104" s="197"/>
      <c r="RSV104" s="197"/>
      <c r="RSW104" s="197"/>
      <c r="RSX104" s="197"/>
      <c r="RSY104" s="197"/>
      <c r="RSZ104" s="197"/>
      <c r="RTA104" s="197"/>
      <c r="RTB104" s="197"/>
      <c r="RTC104" s="197"/>
      <c r="RTD104" s="197"/>
      <c r="RTE104" s="197"/>
      <c r="RTF104" s="197"/>
      <c r="RTG104" s="197"/>
      <c r="RTH104" s="197"/>
      <c r="RTI104" s="197"/>
      <c r="RTJ104" s="197"/>
      <c r="RTK104" s="197"/>
      <c r="RTL104" s="197"/>
      <c r="RTM104" s="197"/>
      <c r="RTN104" s="197"/>
      <c r="RTO104" s="197"/>
      <c r="RTP104" s="197"/>
      <c r="RTQ104" s="197"/>
      <c r="RTR104" s="197"/>
      <c r="RTS104" s="197"/>
      <c r="RTT104" s="197"/>
      <c r="RTU104" s="197"/>
      <c r="RTV104" s="197"/>
      <c r="RTW104" s="197"/>
      <c r="RTX104" s="197"/>
      <c r="RTY104" s="197"/>
      <c r="RTZ104" s="197"/>
      <c r="RUA104" s="197"/>
      <c r="RUB104" s="197"/>
      <c r="RUC104" s="197"/>
      <c r="RUD104" s="197"/>
      <c r="RUE104" s="197"/>
      <c r="RUF104" s="197"/>
      <c r="RUG104" s="197"/>
      <c r="RUH104" s="197"/>
      <c r="RUI104" s="197"/>
      <c r="RUJ104" s="197"/>
      <c r="RUK104" s="197"/>
      <c r="RUL104" s="197"/>
      <c r="RUM104" s="197"/>
      <c r="RUN104" s="197"/>
      <c r="RUO104" s="197"/>
      <c r="RUP104" s="197"/>
      <c r="RUQ104" s="197"/>
      <c r="RUR104" s="197"/>
      <c r="RUS104" s="197"/>
      <c r="RUT104" s="197"/>
      <c r="RUU104" s="197"/>
      <c r="RUV104" s="197"/>
      <c r="RUW104" s="197"/>
      <c r="RUX104" s="197"/>
      <c r="RUY104" s="197"/>
      <c r="RUZ104" s="197"/>
      <c r="RVA104" s="197"/>
      <c r="RVB104" s="197"/>
      <c r="RVC104" s="197"/>
      <c r="RVD104" s="197"/>
      <c r="RVE104" s="197"/>
      <c r="RVF104" s="197"/>
      <c r="RVG104" s="197"/>
      <c r="RVH104" s="197"/>
      <c r="RVI104" s="197"/>
      <c r="RVJ104" s="197"/>
      <c r="RVK104" s="197"/>
      <c r="RVL104" s="197"/>
      <c r="RVM104" s="197"/>
      <c r="RVN104" s="197"/>
      <c r="RVO104" s="197"/>
      <c r="RVP104" s="197"/>
      <c r="RVQ104" s="197"/>
      <c r="RVR104" s="197"/>
      <c r="RVS104" s="197"/>
      <c r="RVT104" s="197"/>
      <c r="RVU104" s="197"/>
      <c r="RVV104" s="197"/>
      <c r="RVW104" s="197"/>
      <c r="RVX104" s="197"/>
      <c r="RVY104" s="197"/>
      <c r="RVZ104" s="197"/>
      <c r="RWA104" s="197"/>
      <c r="RWB104" s="197"/>
      <c r="RWC104" s="197"/>
      <c r="RWD104" s="197"/>
      <c r="RWE104" s="197"/>
      <c r="RWF104" s="197"/>
      <c r="RWG104" s="197"/>
      <c r="RWH104" s="197"/>
      <c r="RWI104" s="197"/>
      <c r="RWJ104" s="197"/>
      <c r="RWK104" s="197"/>
      <c r="RWL104" s="197"/>
      <c r="RWM104" s="197"/>
      <c r="RWN104" s="197"/>
      <c r="RWO104" s="197"/>
      <c r="RWP104" s="197"/>
      <c r="RWQ104" s="197"/>
      <c r="RWR104" s="197"/>
      <c r="RWS104" s="197"/>
      <c r="RWT104" s="197"/>
      <c r="RWU104" s="197"/>
      <c r="RWV104" s="197"/>
      <c r="RWW104" s="197"/>
      <c r="RWX104" s="197"/>
      <c r="RWY104" s="197"/>
      <c r="RWZ104" s="197"/>
      <c r="RXA104" s="197"/>
      <c r="RXB104" s="197"/>
      <c r="RXC104" s="197"/>
      <c r="RXD104" s="197"/>
      <c r="RXE104" s="197"/>
      <c r="RXF104" s="197"/>
      <c r="RXG104" s="197"/>
      <c r="RXH104" s="197"/>
      <c r="RXI104" s="197"/>
      <c r="RXJ104" s="197"/>
      <c r="RXK104" s="197"/>
      <c r="RXL104" s="197"/>
      <c r="RXM104" s="197"/>
      <c r="RXN104" s="197"/>
      <c r="RXO104" s="197"/>
      <c r="RXP104" s="197"/>
      <c r="RXQ104" s="197"/>
      <c r="RXR104" s="197"/>
      <c r="RXS104" s="197"/>
      <c r="RXT104" s="197"/>
      <c r="RXU104" s="197"/>
      <c r="RXV104" s="197"/>
      <c r="RXW104" s="197"/>
      <c r="RXX104" s="197"/>
      <c r="RXY104" s="197"/>
      <c r="RXZ104" s="197"/>
      <c r="RYA104" s="197"/>
      <c r="RYB104" s="197"/>
      <c r="RYC104" s="197"/>
      <c r="RYD104" s="197"/>
      <c r="RYE104" s="197"/>
      <c r="RYF104" s="197"/>
      <c r="RYG104" s="197"/>
      <c r="RYH104" s="197"/>
      <c r="RYI104" s="197"/>
      <c r="RYJ104" s="197"/>
      <c r="RYK104" s="197"/>
      <c r="RYL104" s="197"/>
      <c r="RYM104" s="197"/>
      <c r="RYN104" s="197"/>
      <c r="RYO104" s="197"/>
      <c r="RYP104" s="197"/>
      <c r="RYQ104" s="197"/>
      <c r="RYR104" s="197"/>
      <c r="RYS104" s="197"/>
      <c r="RYT104" s="197"/>
      <c r="RYU104" s="197"/>
      <c r="RYV104" s="197"/>
      <c r="RYW104" s="197"/>
      <c r="RYX104" s="197"/>
      <c r="RYY104" s="197"/>
      <c r="RYZ104" s="197"/>
      <c r="RZA104" s="197"/>
      <c r="RZB104" s="197"/>
      <c r="RZC104" s="197"/>
      <c r="RZD104" s="197"/>
      <c r="RZE104" s="197"/>
      <c r="RZF104" s="197"/>
      <c r="RZG104" s="197"/>
      <c r="RZH104" s="197"/>
      <c r="RZI104" s="197"/>
      <c r="RZJ104" s="197"/>
      <c r="RZK104" s="197"/>
      <c r="RZL104" s="197"/>
      <c r="RZM104" s="197"/>
      <c r="RZN104" s="197"/>
      <c r="RZO104" s="197"/>
      <c r="RZP104" s="197"/>
      <c r="RZQ104" s="197"/>
      <c r="RZR104" s="197"/>
      <c r="RZS104" s="197"/>
      <c r="RZT104" s="197"/>
      <c r="RZU104" s="197"/>
      <c r="RZV104" s="197"/>
      <c r="RZW104" s="197"/>
      <c r="RZX104" s="197"/>
      <c r="RZY104" s="197"/>
      <c r="RZZ104" s="197"/>
      <c r="SAA104" s="197"/>
      <c r="SAB104" s="197"/>
      <c r="SAC104" s="197"/>
      <c r="SAD104" s="197"/>
      <c r="SAE104" s="197"/>
      <c r="SAF104" s="197"/>
      <c r="SAG104" s="197"/>
      <c r="SAH104" s="197"/>
      <c r="SAI104" s="197"/>
      <c r="SAJ104" s="197"/>
      <c r="SAK104" s="197"/>
      <c r="SAL104" s="197"/>
      <c r="SAM104" s="197"/>
      <c r="SAN104" s="197"/>
      <c r="SAO104" s="197"/>
      <c r="SAP104" s="197"/>
      <c r="SAQ104" s="197"/>
      <c r="SAR104" s="197"/>
      <c r="SAS104" s="197"/>
      <c r="SAT104" s="197"/>
      <c r="SAU104" s="197"/>
      <c r="SAV104" s="197"/>
      <c r="SAW104" s="197"/>
      <c r="SAX104" s="197"/>
      <c r="SAY104" s="197"/>
      <c r="SAZ104" s="197"/>
      <c r="SBA104" s="197"/>
      <c r="SBB104" s="197"/>
      <c r="SBC104" s="197"/>
      <c r="SBD104" s="197"/>
      <c r="SBE104" s="197"/>
      <c r="SBF104" s="197"/>
      <c r="SBG104" s="197"/>
      <c r="SBH104" s="197"/>
      <c r="SBI104" s="197"/>
      <c r="SBJ104" s="197"/>
      <c r="SBK104" s="197"/>
      <c r="SBL104" s="197"/>
      <c r="SBM104" s="197"/>
      <c r="SBN104" s="197"/>
      <c r="SBO104" s="197"/>
      <c r="SBP104" s="197"/>
      <c r="SBQ104" s="197"/>
      <c r="SBR104" s="197"/>
      <c r="SBS104" s="197"/>
      <c r="SBT104" s="197"/>
      <c r="SBU104" s="197"/>
      <c r="SBV104" s="197"/>
      <c r="SBW104" s="197"/>
      <c r="SBX104" s="197"/>
      <c r="SBY104" s="197"/>
      <c r="SBZ104" s="197"/>
      <c r="SCA104" s="197"/>
      <c r="SCB104" s="197"/>
      <c r="SCC104" s="197"/>
      <c r="SCD104" s="197"/>
      <c r="SCE104" s="197"/>
      <c r="SCF104" s="197"/>
      <c r="SCG104" s="197"/>
      <c r="SCH104" s="197"/>
      <c r="SCI104" s="197"/>
      <c r="SCJ104" s="197"/>
      <c r="SCK104" s="197"/>
      <c r="SCL104" s="197"/>
      <c r="SCM104" s="197"/>
      <c r="SCN104" s="197"/>
      <c r="SCO104" s="197"/>
      <c r="SCP104" s="197"/>
      <c r="SCQ104" s="197"/>
      <c r="SCR104" s="197"/>
      <c r="SCS104" s="197"/>
      <c r="SCT104" s="197"/>
      <c r="SCU104" s="197"/>
      <c r="SCV104" s="197"/>
      <c r="SCW104" s="197"/>
      <c r="SCX104" s="197"/>
      <c r="SCY104" s="197"/>
      <c r="SCZ104" s="197"/>
      <c r="SDA104" s="197"/>
      <c r="SDB104" s="197"/>
      <c r="SDC104" s="197"/>
      <c r="SDD104" s="197"/>
      <c r="SDE104" s="197"/>
      <c r="SDF104" s="197"/>
      <c r="SDG104" s="197"/>
      <c r="SDH104" s="197"/>
      <c r="SDI104" s="197"/>
      <c r="SDJ104" s="197"/>
      <c r="SDK104" s="197"/>
      <c r="SDL104" s="197"/>
      <c r="SDM104" s="197"/>
      <c r="SDN104" s="197"/>
      <c r="SDO104" s="197"/>
      <c r="SDP104" s="197"/>
      <c r="SDQ104" s="197"/>
      <c r="SDR104" s="197"/>
      <c r="SDS104" s="197"/>
      <c r="SDT104" s="197"/>
      <c r="SDU104" s="197"/>
      <c r="SDV104" s="197"/>
      <c r="SDW104" s="197"/>
      <c r="SDX104" s="197"/>
      <c r="SDY104" s="197"/>
      <c r="SDZ104" s="197"/>
      <c r="SEA104" s="197"/>
      <c r="SEB104" s="197"/>
      <c r="SEC104" s="197"/>
      <c r="SED104" s="197"/>
      <c r="SEE104" s="197"/>
      <c r="SEF104" s="197"/>
      <c r="SEG104" s="197"/>
      <c r="SEH104" s="197"/>
      <c r="SEI104" s="197"/>
      <c r="SEJ104" s="197"/>
      <c r="SEK104" s="197"/>
      <c r="SEL104" s="197"/>
      <c r="SEM104" s="197"/>
      <c r="SEN104" s="197"/>
      <c r="SEO104" s="197"/>
      <c r="SEP104" s="197"/>
      <c r="SEQ104" s="197"/>
      <c r="SER104" s="197"/>
      <c r="SES104" s="197"/>
      <c r="SET104" s="197"/>
      <c r="SEU104" s="197"/>
      <c r="SEV104" s="197"/>
      <c r="SEW104" s="197"/>
      <c r="SEX104" s="197"/>
      <c r="SEY104" s="197"/>
      <c r="SEZ104" s="197"/>
      <c r="SFA104" s="197"/>
      <c r="SFB104" s="197"/>
      <c r="SFC104" s="197"/>
      <c r="SFD104" s="197"/>
      <c r="SFE104" s="197"/>
      <c r="SFF104" s="197"/>
      <c r="SFG104" s="197"/>
      <c r="SFH104" s="197"/>
      <c r="SFI104" s="197"/>
      <c r="SFJ104" s="197"/>
      <c r="SFK104" s="197"/>
      <c r="SFL104" s="197"/>
      <c r="SFM104" s="197"/>
      <c r="SFN104" s="197"/>
      <c r="SFO104" s="197"/>
      <c r="SFP104" s="197"/>
      <c r="SFQ104" s="197"/>
      <c r="SFR104" s="197"/>
      <c r="SFS104" s="197"/>
      <c r="SFT104" s="197"/>
      <c r="SFU104" s="197"/>
      <c r="SFV104" s="197"/>
      <c r="SFW104" s="197"/>
      <c r="SFX104" s="197"/>
      <c r="SFY104" s="197"/>
      <c r="SFZ104" s="197"/>
      <c r="SGA104" s="197"/>
      <c r="SGB104" s="197"/>
      <c r="SGC104" s="197"/>
      <c r="SGD104" s="197"/>
      <c r="SGE104" s="197"/>
      <c r="SGF104" s="197"/>
      <c r="SGG104" s="197"/>
      <c r="SGH104" s="197"/>
      <c r="SGI104" s="197"/>
      <c r="SGJ104" s="197"/>
      <c r="SGK104" s="197"/>
      <c r="SGL104" s="197"/>
      <c r="SGM104" s="197"/>
      <c r="SGN104" s="197"/>
      <c r="SGO104" s="197"/>
      <c r="SGP104" s="197"/>
      <c r="SGQ104" s="197"/>
      <c r="SGR104" s="197"/>
      <c r="SGS104" s="197"/>
      <c r="SGT104" s="197"/>
      <c r="SGU104" s="197"/>
      <c r="SGV104" s="197"/>
      <c r="SGW104" s="197"/>
      <c r="SGX104" s="197"/>
      <c r="SGY104" s="197"/>
      <c r="SGZ104" s="197"/>
      <c r="SHA104" s="197"/>
      <c r="SHB104" s="197"/>
      <c r="SHC104" s="197"/>
      <c r="SHD104" s="197"/>
      <c r="SHE104" s="197"/>
      <c r="SHF104" s="197"/>
      <c r="SHG104" s="197"/>
      <c r="SHH104" s="197"/>
      <c r="SHI104" s="197"/>
      <c r="SHJ104" s="197"/>
      <c r="SHK104" s="197"/>
      <c r="SHL104" s="197"/>
      <c r="SHM104" s="197"/>
      <c r="SHN104" s="197"/>
      <c r="SHO104" s="197"/>
      <c r="SHP104" s="197"/>
      <c r="SHQ104" s="197"/>
      <c r="SHR104" s="197"/>
      <c r="SHS104" s="197"/>
      <c r="SHT104" s="197"/>
      <c r="SHU104" s="197"/>
      <c r="SHV104" s="197"/>
      <c r="SHW104" s="197"/>
      <c r="SHX104" s="197"/>
      <c r="SHY104" s="197"/>
      <c r="SHZ104" s="197"/>
      <c r="SIA104" s="197"/>
      <c r="SIB104" s="197"/>
      <c r="SIC104" s="197"/>
      <c r="SID104" s="197"/>
      <c r="SIE104" s="197"/>
      <c r="SIF104" s="197"/>
      <c r="SIG104" s="197"/>
      <c r="SIH104" s="197"/>
      <c r="SII104" s="197"/>
      <c r="SIJ104" s="197"/>
      <c r="SIK104" s="197"/>
      <c r="SIL104" s="197"/>
      <c r="SIM104" s="197"/>
      <c r="SIN104" s="197"/>
      <c r="SIO104" s="197"/>
      <c r="SIP104" s="197"/>
      <c r="SIQ104" s="197"/>
      <c r="SIR104" s="197"/>
      <c r="SIS104" s="197"/>
      <c r="SIT104" s="197"/>
      <c r="SIU104" s="197"/>
      <c r="SIV104" s="197"/>
      <c r="SIW104" s="197"/>
      <c r="SIX104" s="197"/>
      <c r="SIY104" s="197"/>
      <c r="SIZ104" s="197"/>
      <c r="SJA104" s="197"/>
      <c r="SJB104" s="197"/>
      <c r="SJC104" s="197"/>
      <c r="SJD104" s="197"/>
      <c r="SJE104" s="197"/>
      <c r="SJF104" s="197"/>
      <c r="SJG104" s="197"/>
      <c r="SJH104" s="197"/>
      <c r="SJI104" s="197"/>
      <c r="SJJ104" s="197"/>
      <c r="SJK104" s="197"/>
      <c r="SJL104" s="197"/>
      <c r="SJM104" s="197"/>
      <c r="SJN104" s="197"/>
      <c r="SJO104" s="197"/>
      <c r="SJP104" s="197"/>
      <c r="SJQ104" s="197"/>
      <c r="SJR104" s="197"/>
      <c r="SJS104" s="197"/>
      <c r="SJT104" s="197"/>
      <c r="SJU104" s="197"/>
      <c r="SJV104" s="197"/>
      <c r="SJW104" s="197"/>
      <c r="SJX104" s="197"/>
      <c r="SJY104" s="197"/>
      <c r="SJZ104" s="197"/>
      <c r="SKA104" s="197"/>
      <c r="SKB104" s="197"/>
      <c r="SKC104" s="197"/>
      <c r="SKD104" s="197"/>
      <c r="SKE104" s="197"/>
      <c r="SKF104" s="197"/>
      <c r="SKG104" s="197"/>
      <c r="SKH104" s="197"/>
      <c r="SKI104" s="197"/>
      <c r="SKJ104" s="197"/>
      <c r="SKK104" s="197"/>
      <c r="SKL104" s="197"/>
      <c r="SKM104" s="197"/>
      <c r="SKN104" s="197"/>
      <c r="SKO104" s="197"/>
      <c r="SKP104" s="197"/>
      <c r="SKQ104" s="197"/>
      <c r="SKR104" s="197"/>
      <c r="SKS104" s="197"/>
      <c r="SKT104" s="197"/>
      <c r="SKU104" s="197"/>
      <c r="SKV104" s="197"/>
      <c r="SKW104" s="197"/>
      <c r="SKX104" s="197"/>
      <c r="SKY104" s="197"/>
      <c r="SKZ104" s="197"/>
      <c r="SLA104" s="197"/>
      <c r="SLB104" s="197"/>
      <c r="SLC104" s="197"/>
      <c r="SLD104" s="197"/>
      <c r="SLE104" s="197"/>
      <c r="SLF104" s="197"/>
      <c r="SLG104" s="197"/>
      <c r="SLH104" s="197"/>
      <c r="SLI104" s="197"/>
      <c r="SLJ104" s="197"/>
      <c r="SLK104" s="197"/>
      <c r="SLL104" s="197"/>
      <c r="SLM104" s="197"/>
      <c r="SLN104" s="197"/>
      <c r="SLO104" s="197"/>
      <c r="SLP104" s="197"/>
      <c r="SLQ104" s="197"/>
      <c r="SLR104" s="197"/>
      <c r="SLS104" s="197"/>
      <c r="SLT104" s="197"/>
      <c r="SLU104" s="197"/>
      <c r="SLV104" s="197"/>
      <c r="SLW104" s="197"/>
      <c r="SLX104" s="197"/>
      <c r="SLY104" s="197"/>
      <c r="SLZ104" s="197"/>
      <c r="SMA104" s="197"/>
      <c r="SMB104" s="197"/>
      <c r="SMC104" s="197"/>
      <c r="SMD104" s="197"/>
      <c r="SME104" s="197"/>
      <c r="SMF104" s="197"/>
      <c r="SMG104" s="197"/>
      <c r="SMH104" s="197"/>
      <c r="SMI104" s="197"/>
      <c r="SMJ104" s="197"/>
      <c r="SMK104" s="197"/>
      <c r="SML104" s="197"/>
      <c r="SMM104" s="197"/>
      <c r="SMN104" s="197"/>
      <c r="SMO104" s="197"/>
      <c r="SMP104" s="197"/>
      <c r="SMQ104" s="197"/>
      <c r="SMR104" s="197"/>
      <c r="SMS104" s="197"/>
      <c r="SMT104" s="197"/>
      <c r="SMU104" s="197"/>
      <c r="SMV104" s="197"/>
      <c r="SMW104" s="197"/>
      <c r="SMX104" s="197"/>
      <c r="SMY104" s="197"/>
      <c r="SMZ104" s="197"/>
      <c r="SNA104" s="197"/>
      <c r="SNB104" s="197"/>
      <c r="SNC104" s="197"/>
      <c r="SND104" s="197"/>
      <c r="SNE104" s="197"/>
      <c r="SNF104" s="197"/>
      <c r="SNG104" s="197"/>
      <c r="SNH104" s="197"/>
      <c r="SNI104" s="197"/>
      <c r="SNJ104" s="197"/>
      <c r="SNK104" s="197"/>
      <c r="SNL104" s="197"/>
      <c r="SNM104" s="197"/>
      <c r="SNN104" s="197"/>
      <c r="SNO104" s="197"/>
      <c r="SNP104" s="197"/>
      <c r="SNQ104" s="197"/>
      <c r="SNR104" s="197"/>
      <c r="SNS104" s="197"/>
      <c r="SNT104" s="197"/>
      <c r="SNU104" s="197"/>
      <c r="SNV104" s="197"/>
      <c r="SNW104" s="197"/>
      <c r="SNX104" s="197"/>
      <c r="SNY104" s="197"/>
      <c r="SNZ104" s="197"/>
      <c r="SOA104" s="197"/>
      <c r="SOB104" s="197"/>
      <c r="SOC104" s="197"/>
      <c r="SOD104" s="197"/>
      <c r="SOE104" s="197"/>
      <c r="SOF104" s="197"/>
      <c r="SOG104" s="197"/>
      <c r="SOH104" s="197"/>
      <c r="SOI104" s="197"/>
      <c r="SOJ104" s="197"/>
      <c r="SOK104" s="197"/>
      <c r="SOL104" s="197"/>
      <c r="SOM104" s="197"/>
      <c r="SON104" s="197"/>
      <c r="SOO104" s="197"/>
      <c r="SOP104" s="197"/>
      <c r="SOQ104" s="197"/>
      <c r="SOR104" s="197"/>
      <c r="SOS104" s="197"/>
      <c r="SOT104" s="197"/>
      <c r="SOU104" s="197"/>
      <c r="SOV104" s="197"/>
      <c r="SOW104" s="197"/>
      <c r="SOX104" s="197"/>
      <c r="SOY104" s="197"/>
      <c r="SOZ104" s="197"/>
      <c r="SPA104" s="197"/>
      <c r="SPB104" s="197"/>
      <c r="SPC104" s="197"/>
      <c r="SPD104" s="197"/>
      <c r="SPE104" s="197"/>
      <c r="SPF104" s="197"/>
      <c r="SPG104" s="197"/>
      <c r="SPH104" s="197"/>
      <c r="SPI104" s="197"/>
      <c r="SPJ104" s="197"/>
      <c r="SPK104" s="197"/>
      <c r="SPL104" s="197"/>
      <c r="SPM104" s="197"/>
      <c r="SPN104" s="197"/>
      <c r="SPO104" s="197"/>
      <c r="SPP104" s="197"/>
      <c r="SPQ104" s="197"/>
      <c r="SPR104" s="197"/>
      <c r="SPS104" s="197"/>
      <c r="SPT104" s="197"/>
      <c r="SPU104" s="197"/>
      <c r="SPV104" s="197"/>
      <c r="SPW104" s="197"/>
      <c r="SPX104" s="197"/>
      <c r="SPY104" s="197"/>
      <c r="SPZ104" s="197"/>
      <c r="SQA104" s="197"/>
      <c r="SQB104" s="197"/>
      <c r="SQC104" s="197"/>
      <c r="SQD104" s="197"/>
      <c r="SQE104" s="197"/>
      <c r="SQF104" s="197"/>
      <c r="SQG104" s="197"/>
      <c r="SQH104" s="197"/>
      <c r="SQI104" s="197"/>
      <c r="SQJ104" s="197"/>
      <c r="SQK104" s="197"/>
      <c r="SQL104" s="197"/>
      <c r="SQM104" s="197"/>
      <c r="SQN104" s="197"/>
      <c r="SQO104" s="197"/>
      <c r="SQP104" s="197"/>
      <c r="SQQ104" s="197"/>
      <c r="SQR104" s="197"/>
      <c r="SQS104" s="197"/>
      <c r="SQT104" s="197"/>
      <c r="SQU104" s="197"/>
      <c r="SQV104" s="197"/>
      <c r="SQW104" s="197"/>
      <c r="SQX104" s="197"/>
      <c r="SQY104" s="197"/>
      <c r="SQZ104" s="197"/>
      <c r="SRA104" s="197"/>
      <c r="SRB104" s="197"/>
      <c r="SRC104" s="197"/>
      <c r="SRD104" s="197"/>
      <c r="SRE104" s="197"/>
      <c r="SRF104" s="197"/>
      <c r="SRG104" s="197"/>
      <c r="SRH104" s="197"/>
      <c r="SRI104" s="197"/>
      <c r="SRJ104" s="197"/>
      <c r="SRK104" s="197"/>
      <c r="SRL104" s="197"/>
      <c r="SRM104" s="197"/>
      <c r="SRN104" s="197"/>
      <c r="SRO104" s="197"/>
      <c r="SRP104" s="197"/>
      <c r="SRQ104" s="197"/>
      <c r="SRR104" s="197"/>
      <c r="SRS104" s="197"/>
      <c r="SRT104" s="197"/>
      <c r="SRU104" s="197"/>
      <c r="SRV104" s="197"/>
      <c r="SRW104" s="197"/>
      <c r="SRX104" s="197"/>
      <c r="SRY104" s="197"/>
      <c r="SRZ104" s="197"/>
      <c r="SSA104" s="197"/>
      <c r="SSB104" s="197"/>
      <c r="SSC104" s="197"/>
      <c r="SSD104" s="197"/>
      <c r="SSE104" s="197"/>
      <c r="SSF104" s="197"/>
      <c r="SSG104" s="197"/>
      <c r="SSH104" s="197"/>
      <c r="SSI104" s="197"/>
      <c r="SSJ104" s="197"/>
      <c r="SSK104" s="197"/>
      <c r="SSL104" s="197"/>
      <c r="SSM104" s="197"/>
      <c r="SSN104" s="197"/>
      <c r="SSO104" s="197"/>
      <c r="SSP104" s="197"/>
      <c r="SSQ104" s="197"/>
      <c r="SSR104" s="197"/>
      <c r="SSS104" s="197"/>
      <c r="SST104" s="197"/>
      <c r="SSU104" s="197"/>
      <c r="SSV104" s="197"/>
      <c r="SSW104" s="197"/>
      <c r="SSX104" s="197"/>
      <c r="SSY104" s="197"/>
      <c r="SSZ104" s="197"/>
      <c r="STA104" s="197"/>
      <c r="STB104" s="197"/>
      <c r="STC104" s="197"/>
      <c r="STD104" s="197"/>
      <c r="STE104" s="197"/>
      <c r="STF104" s="197"/>
      <c r="STG104" s="197"/>
      <c r="STH104" s="197"/>
      <c r="STI104" s="197"/>
      <c r="STJ104" s="197"/>
      <c r="STK104" s="197"/>
      <c r="STL104" s="197"/>
      <c r="STM104" s="197"/>
      <c r="STN104" s="197"/>
      <c r="STO104" s="197"/>
      <c r="STP104" s="197"/>
      <c r="STQ104" s="197"/>
      <c r="STR104" s="197"/>
      <c r="STS104" s="197"/>
      <c r="STT104" s="197"/>
      <c r="STU104" s="197"/>
      <c r="STV104" s="197"/>
      <c r="STW104" s="197"/>
      <c r="STX104" s="197"/>
      <c r="STY104" s="197"/>
      <c r="STZ104" s="197"/>
      <c r="SUA104" s="197"/>
      <c r="SUB104" s="197"/>
      <c r="SUC104" s="197"/>
      <c r="SUD104" s="197"/>
      <c r="SUE104" s="197"/>
      <c r="SUF104" s="197"/>
      <c r="SUG104" s="197"/>
      <c r="SUH104" s="197"/>
      <c r="SUI104" s="197"/>
      <c r="SUJ104" s="197"/>
      <c r="SUK104" s="197"/>
      <c r="SUL104" s="197"/>
      <c r="SUM104" s="197"/>
      <c r="SUN104" s="197"/>
      <c r="SUO104" s="197"/>
      <c r="SUP104" s="197"/>
      <c r="SUQ104" s="197"/>
      <c r="SUR104" s="197"/>
      <c r="SUS104" s="197"/>
      <c r="SUT104" s="197"/>
      <c r="SUU104" s="197"/>
      <c r="SUV104" s="197"/>
      <c r="SUW104" s="197"/>
      <c r="SUX104" s="197"/>
      <c r="SUY104" s="197"/>
      <c r="SUZ104" s="197"/>
      <c r="SVA104" s="197"/>
      <c r="SVB104" s="197"/>
      <c r="SVC104" s="197"/>
      <c r="SVD104" s="197"/>
      <c r="SVE104" s="197"/>
      <c r="SVF104" s="197"/>
      <c r="SVG104" s="197"/>
      <c r="SVH104" s="197"/>
      <c r="SVI104" s="197"/>
      <c r="SVJ104" s="197"/>
      <c r="SVK104" s="197"/>
      <c r="SVL104" s="197"/>
      <c r="SVM104" s="197"/>
      <c r="SVN104" s="197"/>
      <c r="SVO104" s="197"/>
      <c r="SVP104" s="197"/>
      <c r="SVQ104" s="197"/>
      <c r="SVR104" s="197"/>
      <c r="SVS104" s="197"/>
      <c r="SVT104" s="197"/>
      <c r="SVU104" s="197"/>
      <c r="SVV104" s="197"/>
      <c r="SVW104" s="197"/>
      <c r="SVX104" s="197"/>
      <c r="SVY104" s="197"/>
      <c r="SVZ104" s="197"/>
      <c r="SWA104" s="197"/>
      <c r="SWB104" s="197"/>
      <c r="SWC104" s="197"/>
      <c r="SWD104" s="197"/>
      <c r="SWE104" s="197"/>
      <c r="SWF104" s="197"/>
      <c r="SWG104" s="197"/>
      <c r="SWH104" s="197"/>
      <c r="SWI104" s="197"/>
      <c r="SWJ104" s="197"/>
      <c r="SWK104" s="197"/>
      <c r="SWL104" s="197"/>
      <c r="SWM104" s="197"/>
      <c r="SWN104" s="197"/>
      <c r="SWO104" s="197"/>
      <c r="SWP104" s="197"/>
      <c r="SWQ104" s="197"/>
      <c r="SWR104" s="197"/>
      <c r="SWS104" s="197"/>
      <c r="SWT104" s="197"/>
      <c r="SWU104" s="197"/>
      <c r="SWV104" s="197"/>
      <c r="SWW104" s="197"/>
      <c r="SWX104" s="197"/>
      <c r="SWY104" s="197"/>
      <c r="SWZ104" s="197"/>
      <c r="SXA104" s="197"/>
      <c r="SXB104" s="197"/>
      <c r="SXC104" s="197"/>
      <c r="SXD104" s="197"/>
      <c r="SXE104" s="197"/>
      <c r="SXF104" s="197"/>
      <c r="SXG104" s="197"/>
      <c r="SXH104" s="197"/>
      <c r="SXI104" s="197"/>
      <c r="SXJ104" s="197"/>
      <c r="SXK104" s="197"/>
      <c r="SXL104" s="197"/>
      <c r="SXM104" s="197"/>
      <c r="SXN104" s="197"/>
      <c r="SXO104" s="197"/>
      <c r="SXP104" s="197"/>
      <c r="SXQ104" s="197"/>
      <c r="SXR104" s="197"/>
      <c r="SXS104" s="197"/>
      <c r="SXT104" s="197"/>
      <c r="SXU104" s="197"/>
      <c r="SXV104" s="197"/>
      <c r="SXW104" s="197"/>
      <c r="SXX104" s="197"/>
      <c r="SXY104" s="197"/>
      <c r="SXZ104" s="197"/>
      <c r="SYA104" s="197"/>
      <c r="SYB104" s="197"/>
      <c r="SYC104" s="197"/>
      <c r="SYD104" s="197"/>
      <c r="SYE104" s="197"/>
      <c r="SYF104" s="197"/>
      <c r="SYG104" s="197"/>
      <c r="SYH104" s="197"/>
      <c r="SYI104" s="197"/>
      <c r="SYJ104" s="197"/>
      <c r="SYK104" s="197"/>
      <c r="SYL104" s="197"/>
      <c r="SYM104" s="197"/>
      <c r="SYN104" s="197"/>
      <c r="SYO104" s="197"/>
      <c r="SYP104" s="197"/>
      <c r="SYQ104" s="197"/>
      <c r="SYR104" s="197"/>
      <c r="SYS104" s="197"/>
      <c r="SYT104" s="197"/>
      <c r="SYU104" s="197"/>
      <c r="SYV104" s="197"/>
      <c r="SYW104" s="197"/>
      <c r="SYX104" s="197"/>
      <c r="SYY104" s="197"/>
      <c r="SYZ104" s="197"/>
      <c r="SZA104" s="197"/>
      <c r="SZB104" s="197"/>
      <c r="SZC104" s="197"/>
      <c r="SZD104" s="197"/>
      <c r="SZE104" s="197"/>
      <c r="SZF104" s="197"/>
      <c r="SZG104" s="197"/>
      <c r="SZH104" s="197"/>
      <c r="SZI104" s="197"/>
      <c r="SZJ104" s="197"/>
      <c r="SZK104" s="197"/>
      <c r="SZL104" s="197"/>
      <c r="SZM104" s="197"/>
      <c r="SZN104" s="197"/>
      <c r="SZO104" s="197"/>
      <c r="SZP104" s="197"/>
      <c r="SZQ104" s="197"/>
      <c r="SZR104" s="197"/>
      <c r="SZS104" s="197"/>
      <c r="SZT104" s="197"/>
      <c r="SZU104" s="197"/>
      <c r="SZV104" s="197"/>
      <c r="SZW104" s="197"/>
      <c r="SZX104" s="197"/>
      <c r="SZY104" s="197"/>
      <c r="SZZ104" s="197"/>
      <c r="TAA104" s="197"/>
      <c r="TAB104" s="197"/>
      <c r="TAC104" s="197"/>
      <c r="TAD104" s="197"/>
      <c r="TAE104" s="197"/>
      <c r="TAF104" s="197"/>
      <c r="TAG104" s="197"/>
      <c r="TAH104" s="197"/>
      <c r="TAI104" s="197"/>
      <c r="TAJ104" s="197"/>
      <c r="TAK104" s="197"/>
      <c r="TAL104" s="197"/>
      <c r="TAM104" s="197"/>
      <c r="TAN104" s="197"/>
      <c r="TAO104" s="197"/>
      <c r="TAP104" s="197"/>
      <c r="TAQ104" s="197"/>
      <c r="TAR104" s="197"/>
      <c r="TAS104" s="197"/>
      <c r="TAT104" s="197"/>
      <c r="TAU104" s="197"/>
      <c r="TAV104" s="197"/>
      <c r="TAW104" s="197"/>
      <c r="TAX104" s="197"/>
      <c r="TAY104" s="197"/>
      <c r="TAZ104" s="197"/>
      <c r="TBA104" s="197"/>
      <c r="TBB104" s="197"/>
      <c r="TBC104" s="197"/>
      <c r="TBD104" s="197"/>
      <c r="TBE104" s="197"/>
      <c r="TBF104" s="197"/>
      <c r="TBG104" s="197"/>
      <c r="TBH104" s="197"/>
      <c r="TBI104" s="197"/>
      <c r="TBJ104" s="197"/>
      <c r="TBK104" s="197"/>
      <c r="TBL104" s="197"/>
      <c r="TBM104" s="197"/>
      <c r="TBN104" s="197"/>
      <c r="TBO104" s="197"/>
      <c r="TBP104" s="197"/>
      <c r="TBQ104" s="197"/>
      <c r="TBR104" s="197"/>
      <c r="TBS104" s="197"/>
      <c r="TBT104" s="197"/>
      <c r="TBU104" s="197"/>
      <c r="TBV104" s="197"/>
      <c r="TBW104" s="197"/>
      <c r="TBX104" s="197"/>
      <c r="TBY104" s="197"/>
      <c r="TBZ104" s="197"/>
      <c r="TCA104" s="197"/>
      <c r="TCB104" s="197"/>
      <c r="TCC104" s="197"/>
      <c r="TCD104" s="197"/>
      <c r="TCE104" s="197"/>
      <c r="TCF104" s="197"/>
      <c r="TCG104" s="197"/>
      <c r="TCH104" s="197"/>
      <c r="TCI104" s="197"/>
      <c r="TCJ104" s="197"/>
      <c r="TCK104" s="197"/>
      <c r="TCL104" s="197"/>
      <c r="TCM104" s="197"/>
      <c r="TCN104" s="197"/>
      <c r="TCO104" s="197"/>
      <c r="TCP104" s="197"/>
      <c r="TCQ104" s="197"/>
      <c r="TCR104" s="197"/>
      <c r="TCS104" s="197"/>
      <c r="TCT104" s="197"/>
      <c r="TCU104" s="197"/>
      <c r="TCV104" s="197"/>
      <c r="TCW104" s="197"/>
      <c r="TCX104" s="197"/>
      <c r="TCY104" s="197"/>
      <c r="TCZ104" s="197"/>
      <c r="TDA104" s="197"/>
      <c r="TDB104" s="197"/>
      <c r="TDC104" s="197"/>
      <c r="TDD104" s="197"/>
      <c r="TDE104" s="197"/>
      <c r="TDF104" s="197"/>
      <c r="TDG104" s="197"/>
      <c r="TDH104" s="197"/>
      <c r="TDI104" s="197"/>
      <c r="TDJ104" s="197"/>
      <c r="TDK104" s="197"/>
      <c r="TDL104" s="197"/>
      <c r="TDM104" s="197"/>
      <c r="TDN104" s="197"/>
      <c r="TDO104" s="197"/>
      <c r="TDP104" s="197"/>
      <c r="TDQ104" s="197"/>
      <c r="TDR104" s="197"/>
      <c r="TDS104" s="197"/>
      <c r="TDT104" s="197"/>
      <c r="TDU104" s="197"/>
      <c r="TDV104" s="197"/>
      <c r="TDW104" s="197"/>
      <c r="TDX104" s="197"/>
      <c r="TDY104" s="197"/>
      <c r="TDZ104" s="197"/>
      <c r="TEA104" s="197"/>
      <c r="TEB104" s="197"/>
      <c r="TEC104" s="197"/>
      <c r="TED104" s="197"/>
      <c r="TEE104" s="197"/>
      <c r="TEF104" s="197"/>
      <c r="TEG104" s="197"/>
      <c r="TEH104" s="197"/>
      <c r="TEI104" s="197"/>
      <c r="TEJ104" s="197"/>
      <c r="TEK104" s="197"/>
      <c r="TEL104" s="197"/>
      <c r="TEM104" s="197"/>
      <c r="TEN104" s="197"/>
      <c r="TEO104" s="197"/>
      <c r="TEP104" s="197"/>
      <c r="TEQ104" s="197"/>
      <c r="TER104" s="197"/>
      <c r="TES104" s="197"/>
      <c r="TET104" s="197"/>
      <c r="TEU104" s="197"/>
      <c r="TEV104" s="197"/>
      <c r="TEW104" s="197"/>
      <c r="TEX104" s="197"/>
      <c r="TEY104" s="197"/>
      <c r="TEZ104" s="197"/>
      <c r="TFA104" s="197"/>
      <c r="TFB104" s="197"/>
      <c r="TFC104" s="197"/>
      <c r="TFD104" s="197"/>
      <c r="TFE104" s="197"/>
      <c r="TFF104" s="197"/>
      <c r="TFG104" s="197"/>
      <c r="TFH104" s="197"/>
      <c r="TFI104" s="197"/>
      <c r="TFJ104" s="197"/>
      <c r="TFK104" s="197"/>
      <c r="TFL104" s="197"/>
      <c r="TFM104" s="197"/>
      <c r="TFN104" s="197"/>
      <c r="TFO104" s="197"/>
      <c r="TFP104" s="197"/>
      <c r="TFQ104" s="197"/>
      <c r="TFR104" s="197"/>
      <c r="TFS104" s="197"/>
      <c r="TFT104" s="197"/>
      <c r="TFU104" s="197"/>
      <c r="TFV104" s="197"/>
      <c r="TFW104" s="197"/>
      <c r="TFX104" s="197"/>
      <c r="TFY104" s="197"/>
      <c r="TFZ104" s="197"/>
      <c r="TGA104" s="197"/>
      <c r="TGB104" s="197"/>
      <c r="TGC104" s="197"/>
      <c r="TGD104" s="197"/>
      <c r="TGE104" s="197"/>
      <c r="TGF104" s="197"/>
      <c r="TGG104" s="197"/>
      <c r="TGH104" s="197"/>
      <c r="TGI104" s="197"/>
      <c r="TGJ104" s="197"/>
      <c r="TGK104" s="197"/>
      <c r="TGL104" s="197"/>
      <c r="TGM104" s="197"/>
      <c r="TGN104" s="197"/>
      <c r="TGO104" s="197"/>
      <c r="TGP104" s="197"/>
      <c r="TGQ104" s="197"/>
      <c r="TGR104" s="197"/>
      <c r="TGS104" s="197"/>
      <c r="TGT104" s="197"/>
      <c r="TGU104" s="197"/>
      <c r="TGV104" s="197"/>
      <c r="TGW104" s="197"/>
      <c r="TGX104" s="197"/>
      <c r="TGY104" s="197"/>
      <c r="TGZ104" s="197"/>
      <c r="THA104" s="197"/>
      <c r="THB104" s="197"/>
      <c r="THC104" s="197"/>
      <c r="THD104" s="197"/>
      <c r="THE104" s="197"/>
      <c r="THF104" s="197"/>
      <c r="THG104" s="197"/>
      <c r="THH104" s="197"/>
      <c r="THI104" s="197"/>
      <c r="THJ104" s="197"/>
      <c r="THK104" s="197"/>
      <c r="THL104" s="197"/>
      <c r="THM104" s="197"/>
      <c r="THN104" s="197"/>
      <c r="THO104" s="197"/>
      <c r="THP104" s="197"/>
      <c r="THQ104" s="197"/>
      <c r="THR104" s="197"/>
      <c r="THS104" s="197"/>
      <c r="THT104" s="197"/>
      <c r="THU104" s="197"/>
      <c r="THV104" s="197"/>
      <c r="THW104" s="197"/>
      <c r="THX104" s="197"/>
      <c r="THY104" s="197"/>
      <c r="THZ104" s="197"/>
      <c r="TIA104" s="197"/>
      <c r="TIB104" s="197"/>
      <c r="TIC104" s="197"/>
      <c r="TID104" s="197"/>
      <c r="TIE104" s="197"/>
      <c r="TIF104" s="197"/>
      <c r="TIG104" s="197"/>
      <c r="TIH104" s="197"/>
      <c r="TII104" s="197"/>
      <c r="TIJ104" s="197"/>
      <c r="TIK104" s="197"/>
      <c r="TIL104" s="197"/>
      <c r="TIM104" s="197"/>
      <c r="TIN104" s="197"/>
      <c r="TIO104" s="197"/>
      <c r="TIP104" s="197"/>
      <c r="TIQ104" s="197"/>
      <c r="TIR104" s="197"/>
      <c r="TIS104" s="197"/>
      <c r="TIT104" s="197"/>
      <c r="TIU104" s="197"/>
      <c r="TIV104" s="197"/>
      <c r="TIW104" s="197"/>
      <c r="TIX104" s="197"/>
      <c r="TIY104" s="197"/>
      <c r="TIZ104" s="197"/>
      <c r="TJA104" s="197"/>
      <c r="TJB104" s="197"/>
      <c r="TJC104" s="197"/>
      <c r="TJD104" s="197"/>
      <c r="TJE104" s="197"/>
      <c r="TJF104" s="197"/>
      <c r="TJG104" s="197"/>
      <c r="TJH104" s="197"/>
      <c r="TJI104" s="197"/>
      <c r="TJJ104" s="197"/>
      <c r="TJK104" s="197"/>
      <c r="TJL104" s="197"/>
      <c r="TJM104" s="197"/>
      <c r="TJN104" s="197"/>
      <c r="TJO104" s="197"/>
      <c r="TJP104" s="197"/>
      <c r="TJQ104" s="197"/>
      <c r="TJR104" s="197"/>
      <c r="TJS104" s="197"/>
      <c r="TJT104" s="197"/>
      <c r="TJU104" s="197"/>
      <c r="TJV104" s="197"/>
      <c r="TJW104" s="197"/>
      <c r="TJX104" s="197"/>
      <c r="TJY104" s="197"/>
      <c r="TJZ104" s="197"/>
      <c r="TKA104" s="197"/>
      <c r="TKB104" s="197"/>
      <c r="TKC104" s="197"/>
      <c r="TKD104" s="197"/>
      <c r="TKE104" s="197"/>
      <c r="TKF104" s="197"/>
      <c r="TKG104" s="197"/>
      <c r="TKH104" s="197"/>
      <c r="TKI104" s="197"/>
      <c r="TKJ104" s="197"/>
      <c r="TKK104" s="197"/>
      <c r="TKL104" s="197"/>
      <c r="TKM104" s="197"/>
      <c r="TKN104" s="197"/>
      <c r="TKO104" s="197"/>
      <c r="TKP104" s="197"/>
      <c r="TKQ104" s="197"/>
      <c r="TKR104" s="197"/>
      <c r="TKS104" s="197"/>
      <c r="TKT104" s="197"/>
      <c r="TKU104" s="197"/>
      <c r="TKV104" s="197"/>
      <c r="TKW104" s="197"/>
      <c r="TKX104" s="197"/>
      <c r="TKY104" s="197"/>
      <c r="TKZ104" s="197"/>
      <c r="TLA104" s="197"/>
      <c r="TLB104" s="197"/>
      <c r="TLC104" s="197"/>
      <c r="TLD104" s="197"/>
      <c r="TLE104" s="197"/>
      <c r="TLF104" s="197"/>
      <c r="TLG104" s="197"/>
      <c r="TLH104" s="197"/>
      <c r="TLI104" s="197"/>
      <c r="TLJ104" s="197"/>
      <c r="TLK104" s="197"/>
      <c r="TLL104" s="197"/>
      <c r="TLM104" s="197"/>
      <c r="TLN104" s="197"/>
      <c r="TLO104" s="197"/>
      <c r="TLP104" s="197"/>
      <c r="TLQ104" s="197"/>
      <c r="TLR104" s="197"/>
      <c r="TLS104" s="197"/>
      <c r="TLT104" s="197"/>
      <c r="TLU104" s="197"/>
      <c r="TLV104" s="197"/>
      <c r="TLW104" s="197"/>
      <c r="TLX104" s="197"/>
      <c r="TLY104" s="197"/>
      <c r="TLZ104" s="197"/>
      <c r="TMA104" s="197"/>
      <c r="TMB104" s="197"/>
      <c r="TMC104" s="197"/>
      <c r="TMD104" s="197"/>
      <c r="TME104" s="197"/>
      <c r="TMF104" s="197"/>
      <c r="TMG104" s="197"/>
      <c r="TMH104" s="197"/>
      <c r="TMI104" s="197"/>
      <c r="TMJ104" s="197"/>
      <c r="TMK104" s="197"/>
      <c r="TML104" s="197"/>
      <c r="TMM104" s="197"/>
      <c r="TMN104" s="197"/>
      <c r="TMO104" s="197"/>
      <c r="TMP104" s="197"/>
      <c r="TMQ104" s="197"/>
      <c r="TMR104" s="197"/>
      <c r="TMS104" s="197"/>
      <c r="TMT104" s="197"/>
      <c r="TMU104" s="197"/>
      <c r="TMV104" s="197"/>
      <c r="TMW104" s="197"/>
      <c r="TMX104" s="197"/>
      <c r="TMY104" s="197"/>
      <c r="TMZ104" s="197"/>
      <c r="TNA104" s="197"/>
      <c r="TNB104" s="197"/>
      <c r="TNC104" s="197"/>
      <c r="TND104" s="197"/>
      <c r="TNE104" s="197"/>
      <c r="TNF104" s="197"/>
      <c r="TNG104" s="197"/>
      <c r="TNH104" s="197"/>
      <c r="TNI104" s="197"/>
      <c r="TNJ104" s="197"/>
      <c r="TNK104" s="197"/>
      <c r="TNL104" s="197"/>
      <c r="TNM104" s="197"/>
      <c r="TNN104" s="197"/>
      <c r="TNO104" s="197"/>
      <c r="TNP104" s="197"/>
      <c r="TNQ104" s="197"/>
      <c r="TNR104" s="197"/>
      <c r="TNS104" s="197"/>
      <c r="TNT104" s="197"/>
      <c r="TNU104" s="197"/>
      <c r="TNV104" s="197"/>
      <c r="TNW104" s="197"/>
      <c r="TNX104" s="197"/>
      <c r="TNY104" s="197"/>
      <c r="TNZ104" s="197"/>
      <c r="TOA104" s="197"/>
      <c r="TOB104" s="197"/>
      <c r="TOC104" s="197"/>
      <c r="TOD104" s="197"/>
      <c r="TOE104" s="197"/>
      <c r="TOF104" s="197"/>
      <c r="TOG104" s="197"/>
      <c r="TOH104" s="197"/>
      <c r="TOI104" s="197"/>
      <c r="TOJ104" s="197"/>
      <c r="TOK104" s="197"/>
      <c r="TOL104" s="197"/>
      <c r="TOM104" s="197"/>
      <c r="TON104" s="197"/>
      <c r="TOO104" s="197"/>
      <c r="TOP104" s="197"/>
      <c r="TOQ104" s="197"/>
      <c r="TOR104" s="197"/>
      <c r="TOS104" s="197"/>
      <c r="TOT104" s="197"/>
      <c r="TOU104" s="197"/>
      <c r="TOV104" s="197"/>
      <c r="TOW104" s="197"/>
      <c r="TOX104" s="197"/>
      <c r="TOY104" s="197"/>
      <c r="TOZ104" s="197"/>
      <c r="TPA104" s="197"/>
      <c r="TPB104" s="197"/>
      <c r="TPC104" s="197"/>
      <c r="TPD104" s="197"/>
      <c r="TPE104" s="197"/>
      <c r="TPF104" s="197"/>
      <c r="TPG104" s="197"/>
      <c r="TPH104" s="197"/>
      <c r="TPI104" s="197"/>
      <c r="TPJ104" s="197"/>
      <c r="TPK104" s="197"/>
      <c r="TPL104" s="197"/>
      <c r="TPM104" s="197"/>
      <c r="TPN104" s="197"/>
      <c r="TPO104" s="197"/>
      <c r="TPP104" s="197"/>
      <c r="TPQ104" s="197"/>
      <c r="TPR104" s="197"/>
      <c r="TPS104" s="197"/>
      <c r="TPT104" s="197"/>
      <c r="TPU104" s="197"/>
      <c r="TPV104" s="197"/>
      <c r="TPW104" s="197"/>
      <c r="TPX104" s="197"/>
      <c r="TPY104" s="197"/>
      <c r="TPZ104" s="197"/>
      <c r="TQA104" s="197"/>
      <c r="TQB104" s="197"/>
      <c r="TQC104" s="197"/>
      <c r="TQD104" s="197"/>
      <c r="TQE104" s="197"/>
      <c r="TQF104" s="197"/>
      <c r="TQG104" s="197"/>
      <c r="TQH104" s="197"/>
      <c r="TQI104" s="197"/>
      <c r="TQJ104" s="197"/>
      <c r="TQK104" s="197"/>
      <c r="TQL104" s="197"/>
      <c r="TQM104" s="197"/>
      <c r="TQN104" s="197"/>
      <c r="TQO104" s="197"/>
      <c r="TQP104" s="197"/>
      <c r="TQQ104" s="197"/>
      <c r="TQR104" s="197"/>
      <c r="TQS104" s="197"/>
      <c r="TQT104" s="197"/>
      <c r="TQU104" s="197"/>
      <c r="TQV104" s="197"/>
      <c r="TQW104" s="197"/>
      <c r="TQX104" s="197"/>
      <c r="TQY104" s="197"/>
      <c r="TQZ104" s="197"/>
      <c r="TRA104" s="197"/>
      <c r="TRB104" s="197"/>
      <c r="TRC104" s="197"/>
      <c r="TRD104" s="197"/>
      <c r="TRE104" s="197"/>
      <c r="TRF104" s="197"/>
      <c r="TRG104" s="197"/>
      <c r="TRH104" s="197"/>
      <c r="TRI104" s="197"/>
      <c r="TRJ104" s="197"/>
      <c r="TRK104" s="197"/>
      <c r="TRL104" s="197"/>
      <c r="TRM104" s="197"/>
      <c r="TRN104" s="197"/>
      <c r="TRO104" s="197"/>
      <c r="TRP104" s="197"/>
      <c r="TRQ104" s="197"/>
      <c r="TRR104" s="197"/>
      <c r="TRS104" s="197"/>
      <c r="TRT104" s="197"/>
      <c r="TRU104" s="197"/>
      <c r="TRV104" s="197"/>
      <c r="TRW104" s="197"/>
      <c r="TRX104" s="197"/>
      <c r="TRY104" s="197"/>
      <c r="TRZ104" s="197"/>
      <c r="TSA104" s="197"/>
      <c r="TSB104" s="197"/>
      <c r="TSC104" s="197"/>
      <c r="TSD104" s="197"/>
      <c r="TSE104" s="197"/>
      <c r="TSF104" s="197"/>
      <c r="TSG104" s="197"/>
      <c r="TSH104" s="197"/>
      <c r="TSI104" s="197"/>
      <c r="TSJ104" s="197"/>
      <c r="TSK104" s="197"/>
      <c r="TSL104" s="197"/>
      <c r="TSM104" s="197"/>
      <c r="TSN104" s="197"/>
      <c r="TSO104" s="197"/>
      <c r="TSP104" s="197"/>
      <c r="TSQ104" s="197"/>
      <c r="TSR104" s="197"/>
      <c r="TSS104" s="197"/>
      <c r="TST104" s="197"/>
      <c r="TSU104" s="197"/>
      <c r="TSV104" s="197"/>
      <c r="TSW104" s="197"/>
      <c r="TSX104" s="197"/>
      <c r="TSY104" s="197"/>
      <c r="TSZ104" s="197"/>
      <c r="TTA104" s="197"/>
      <c r="TTB104" s="197"/>
      <c r="TTC104" s="197"/>
      <c r="TTD104" s="197"/>
      <c r="TTE104" s="197"/>
      <c r="TTF104" s="197"/>
      <c r="TTG104" s="197"/>
      <c r="TTH104" s="197"/>
      <c r="TTI104" s="197"/>
      <c r="TTJ104" s="197"/>
      <c r="TTK104" s="197"/>
      <c r="TTL104" s="197"/>
      <c r="TTM104" s="197"/>
      <c r="TTN104" s="197"/>
      <c r="TTO104" s="197"/>
      <c r="TTP104" s="197"/>
      <c r="TTQ104" s="197"/>
      <c r="TTR104" s="197"/>
      <c r="TTS104" s="197"/>
      <c r="TTT104" s="197"/>
      <c r="TTU104" s="197"/>
      <c r="TTV104" s="197"/>
      <c r="TTW104" s="197"/>
      <c r="TTX104" s="197"/>
      <c r="TTY104" s="197"/>
      <c r="TTZ104" s="197"/>
      <c r="TUA104" s="197"/>
      <c r="TUB104" s="197"/>
      <c r="TUC104" s="197"/>
      <c r="TUD104" s="197"/>
      <c r="TUE104" s="197"/>
      <c r="TUF104" s="197"/>
      <c r="TUG104" s="197"/>
      <c r="TUH104" s="197"/>
      <c r="TUI104" s="197"/>
      <c r="TUJ104" s="197"/>
      <c r="TUK104" s="197"/>
      <c r="TUL104" s="197"/>
      <c r="TUM104" s="197"/>
      <c r="TUN104" s="197"/>
      <c r="TUO104" s="197"/>
      <c r="TUP104" s="197"/>
      <c r="TUQ104" s="197"/>
      <c r="TUR104" s="197"/>
      <c r="TUS104" s="197"/>
      <c r="TUT104" s="197"/>
      <c r="TUU104" s="197"/>
      <c r="TUV104" s="197"/>
      <c r="TUW104" s="197"/>
      <c r="TUX104" s="197"/>
      <c r="TUY104" s="197"/>
      <c r="TUZ104" s="197"/>
      <c r="TVA104" s="197"/>
      <c r="TVB104" s="197"/>
      <c r="TVC104" s="197"/>
      <c r="TVD104" s="197"/>
      <c r="TVE104" s="197"/>
      <c r="TVF104" s="197"/>
      <c r="TVG104" s="197"/>
      <c r="TVH104" s="197"/>
      <c r="TVI104" s="197"/>
      <c r="TVJ104" s="197"/>
      <c r="TVK104" s="197"/>
      <c r="TVL104" s="197"/>
      <c r="TVM104" s="197"/>
      <c r="TVN104" s="197"/>
      <c r="TVO104" s="197"/>
      <c r="TVP104" s="197"/>
      <c r="TVQ104" s="197"/>
      <c r="TVR104" s="197"/>
      <c r="TVS104" s="197"/>
      <c r="TVT104" s="197"/>
      <c r="TVU104" s="197"/>
      <c r="TVV104" s="197"/>
      <c r="TVW104" s="197"/>
      <c r="TVX104" s="197"/>
      <c r="TVY104" s="197"/>
      <c r="TVZ104" s="197"/>
      <c r="TWA104" s="197"/>
      <c r="TWB104" s="197"/>
      <c r="TWC104" s="197"/>
      <c r="TWD104" s="197"/>
      <c r="TWE104" s="197"/>
      <c r="TWF104" s="197"/>
      <c r="TWG104" s="197"/>
      <c r="TWH104" s="197"/>
      <c r="TWI104" s="197"/>
      <c r="TWJ104" s="197"/>
      <c r="TWK104" s="197"/>
      <c r="TWL104" s="197"/>
      <c r="TWM104" s="197"/>
      <c r="TWN104" s="197"/>
      <c r="TWO104" s="197"/>
      <c r="TWP104" s="197"/>
      <c r="TWQ104" s="197"/>
      <c r="TWR104" s="197"/>
      <c r="TWS104" s="197"/>
      <c r="TWT104" s="197"/>
      <c r="TWU104" s="197"/>
      <c r="TWV104" s="197"/>
      <c r="TWW104" s="197"/>
      <c r="TWX104" s="197"/>
      <c r="TWY104" s="197"/>
      <c r="TWZ104" s="197"/>
      <c r="TXA104" s="197"/>
      <c r="TXB104" s="197"/>
      <c r="TXC104" s="197"/>
      <c r="TXD104" s="197"/>
      <c r="TXE104" s="197"/>
      <c r="TXF104" s="197"/>
      <c r="TXG104" s="197"/>
      <c r="TXH104" s="197"/>
      <c r="TXI104" s="197"/>
      <c r="TXJ104" s="197"/>
      <c r="TXK104" s="197"/>
      <c r="TXL104" s="197"/>
      <c r="TXM104" s="197"/>
      <c r="TXN104" s="197"/>
      <c r="TXO104" s="197"/>
      <c r="TXP104" s="197"/>
      <c r="TXQ104" s="197"/>
      <c r="TXR104" s="197"/>
      <c r="TXS104" s="197"/>
      <c r="TXT104" s="197"/>
      <c r="TXU104" s="197"/>
      <c r="TXV104" s="197"/>
      <c r="TXW104" s="197"/>
      <c r="TXX104" s="197"/>
      <c r="TXY104" s="197"/>
      <c r="TXZ104" s="197"/>
      <c r="TYA104" s="197"/>
      <c r="TYB104" s="197"/>
      <c r="TYC104" s="197"/>
      <c r="TYD104" s="197"/>
      <c r="TYE104" s="197"/>
      <c r="TYF104" s="197"/>
      <c r="TYG104" s="197"/>
      <c r="TYH104" s="197"/>
      <c r="TYI104" s="197"/>
      <c r="TYJ104" s="197"/>
      <c r="TYK104" s="197"/>
      <c r="TYL104" s="197"/>
      <c r="TYM104" s="197"/>
      <c r="TYN104" s="197"/>
      <c r="TYO104" s="197"/>
      <c r="TYP104" s="197"/>
      <c r="TYQ104" s="197"/>
      <c r="TYR104" s="197"/>
      <c r="TYS104" s="197"/>
      <c r="TYT104" s="197"/>
      <c r="TYU104" s="197"/>
      <c r="TYV104" s="197"/>
      <c r="TYW104" s="197"/>
      <c r="TYX104" s="197"/>
      <c r="TYY104" s="197"/>
      <c r="TYZ104" s="197"/>
      <c r="TZA104" s="197"/>
      <c r="TZB104" s="197"/>
      <c r="TZC104" s="197"/>
      <c r="TZD104" s="197"/>
      <c r="TZE104" s="197"/>
      <c r="TZF104" s="197"/>
      <c r="TZG104" s="197"/>
      <c r="TZH104" s="197"/>
      <c r="TZI104" s="197"/>
      <c r="TZJ104" s="197"/>
      <c r="TZK104" s="197"/>
      <c r="TZL104" s="197"/>
      <c r="TZM104" s="197"/>
      <c r="TZN104" s="197"/>
      <c r="TZO104" s="197"/>
      <c r="TZP104" s="197"/>
      <c r="TZQ104" s="197"/>
      <c r="TZR104" s="197"/>
      <c r="TZS104" s="197"/>
      <c r="TZT104" s="197"/>
      <c r="TZU104" s="197"/>
      <c r="TZV104" s="197"/>
      <c r="TZW104" s="197"/>
      <c r="TZX104" s="197"/>
      <c r="TZY104" s="197"/>
      <c r="TZZ104" s="197"/>
      <c r="UAA104" s="197"/>
      <c r="UAB104" s="197"/>
      <c r="UAC104" s="197"/>
      <c r="UAD104" s="197"/>
      <c r="UAE104" s="197"/>
      <c r="UAF104" s="197"/>
      <c r="UAG104" s="197"/>
      <c r="UAH104" s="197"/>
      <c r="UAI104" s="197"/>
      <c r="UAJ104" s="197"/>
      <c r="UAK104" s="197"/>
      <c r="UAL104" s="197"/>
      <c r="UAM104" s="197"/>
      <c r="UAN104" s="197"/>
      <c r="UAO104" s="197"/>
      <c r="UAP104" s="197"/>
      <c r="UAQ104" s="197"/>
      <c r="UAR104" s="197"/>
      <c r="UAS104" s="197"/>
      <c r="UAT104" s="197"/>
      <c r="UAU104" s="197"/>
      <c r="UAV104" s="197"/>
      <c r="UAW104" s="197"/>
      <c r="UAX104" s="197"/>
      <c r="UAY104" s="197"/>
      <c r="UAZ104" s="197"/>
      <c r="UBA104" s="197"/>
      <c r="UBB104" s="197"/>
      <c r="UBC104" s="197"/>
      <c r="UBD104" s="197"/>
      <c r="UBE104" s="197"/>
      <c r="UBF104" s="197"/>
      <c r="UBG104" s="197"/>
      <c r="UBH104" s="197"/>
      <c r="UBI104" s="197"/>
      <c r="UBJ104" s="197"/>
      <c r="UBK104" s="197"/>
      <c r="UBL104" s="197"/>
      <c r="UBM104" s="197"/>
      <c r="UBN104" s="197"/>
      <c r="UBO104" s="197"/>
      <c r="UBP104" s="197"/>
      <c r="UBQ104" s="197"/>
      <c r="UBR104" s="197"/>
      <c r="UBS104" s="197"/>
      <c r="UBT104" s="197"/>
      <c r="UBU104" s="197"/>
      <c r="UBV104" s="197"/>
      <c r="UBW104" s="197"/>
      <c r="UBX104" s="197"/>
      <c r="UBY104" s="197"/>
      <c r="UBZ104" s="197"/>
      <c r="UCA104" s="197"/>
      <c r="UCB104" s="197"/>
      <c r="UCC104" s="197"/>
      <c r="UCD104" s="197"/>
      <c r="UCE104" s="197"/>
      <c r="UCF104" s="197"/>
      <c r="UCG104" s="197"/>
      <c r="UCH104" s="197"/>
      <c r="UCI104" s="197"/>
      <c r="UCJ104" s="197"/>
      <c r="UCK104" s="197"/>
      <c r="UCL104" s="197"/>
      <c r="UCM104" s="197"/>
      <c r="UCN104" s="197"/>
      <c r="UCO104" s="197"/>
      <c r="UCP104" s="197"/>
      <c r="UCQ104" s="197"/>
      <c r="UCR104" s="197"/>
      <c r="UCS104" s="197"/>
      <c r="UCT104" s="197"/>
      <c r="UCU104" s="197"/>
      <c r="UCV104" s="197"/>
      <c r="UCW104" s="197"/>
      <c r="UCX104" s="197"/>
      <c r="UCY104" s="197"/>
      <c r="UCZ104" s="197"/>
      <c r="UDA104" s="197"/>
      <c r="UDB104" s="197"/>
      <c r="UDC104" s="197"/>
      <c r="UDD104" s="197"/>
      <c r="UDE104" s="197"/>
      <c r="UDF104" s="197"/>
      <c r="UDG104" s="197"/>
      <c r="UDH104" s="197"/>
      <c r="UDI104" s="197"/>
      <c r="UDJ104" s="197"/>
      <c r="UDK104" s="197"/>
      <c r="UDL104" s="197"/>
      <c r="UDM104" s="197"/>
      <c r="UDN104" s="197"/>
      <c r="UDO104" s="197"/>
      <c r="UDP104" s="197"/>
      <c r="UDQ104" s="197"/>
      <c r="UDR104" s="197"/>
      <c r="UDS104" s="197"/>
      <c r="UDT104" s="197"/>
      <c r="UDU104" s="197"/>
      <c r="UDV104" s="197"/>
      <c r="UDW104" s="197"/>
      <c r="UDX104" s="197"/>
      <c r="UDY104" s="197"/>
      <c r="UDZ104" s="197"/>
      <c r="UEA104" s="197"/>
      <c r="UEB104" s="197"/>
      <c r="UEC104" s="197"/>
      <c r="UED104" s="197"/>
      <c r="UEE104" s="197"/>
      <c r="UEF104" s="197"/>
      <c r="UEG104" s="197"/>
      <c r="UEH104" s="197"/>
      <c r="UEI104" s="197"/>
      <c r="UEJ104" s="197"/>
      <c r="UEK104" s="197"/>
      <c r="UEL104" s="197"/>
      <c r="UEM104" s="197"/>
      <c r="UEN104" s="197"/>
      <c r="UEO104" s="197"/>
      <c r="UEP104" s="197"/>
      <c r="UEQ104" s="197"/>
      <c r="UER104" s="197"/>
      <c r="UES104" s="197"/>
      <c r="UET104" s="197"/>
      <c r="UEU104" s="197"/>
      <c r="UEV104" s="197"/>
      <c r="UEW104" s="197"/>
      <c r="UEX104" s="197"/>
      <c r="UEY104" s="197"/>
      <c r="UEZ104" s="197"/>
      <c r="UFA104" s="197"/>
      <c r="UFB104" s="197"/>
      <c r="UFC104" s="197"/>
      <c r="UFD104" s="197"/>
      <c r="UFE104" s="197"/>
      <c r="UFF104" s="197"/>
      <c r="UFG104" s="197"/>
      <c r="UFH104" s="197"/>
      <c r="UFI104" s="197"/>
      <c r="UFJ104" s="197"/>
      <c r="UFK104" s="197"/>
      <c r="UFL104" s="197"/>
      <c r="UFM104" s="197"/>
      <c r="UFN104" s="197"/>
      <c r="UFO104" s="197"/>
      <c r="UFP104" s="197"/>
      <c r="UFQ104" s="197"/>
      <c r="UFR104" s="197"/>
      <c r="UFS104" s="197"/>
      <c r="UFT104" s="197"/>
      <c r="UFU104" s="197"/>
      <c r="UFV104" s="197"/>
      <c r="UFW104" s="197"/>
      <c r="UFX104" s="197"/>
      <c r="UFY104" s="197"/>
      <c r="UFZ104" s="197"/>
      <c r="UGA104" s="197"/>
      <c r="UGB104" s="197"/>
      <c r="UGC104" s="197"/>
      <c r="UGD104" s="197"/>
      <c r="UGE104" s="197"/>
      <c r="UGF104" s="197"/>
      <c r="UGG104" s="197"/>
      <c r="UGH104" s="197"/>
      <c r="UGI104" s="197"/>
      <c r="UGJ104" s="197"/>
      <c r="UGK104" s="197"/>
      <c r="UGL104" s="197"/>
      <c r="UGM104" s="197"/>
      <c r="UGN104" s="197"/>
      <c r="UGO104" s="197"/>
      <c r="UGP104" s="197"/>
      <c r="UGQ104" s="197"/>
      <c r="UGR104" s="197"/>
      <c r="UGS104" s="197"/>
      <c r="UGT104" s="197"/>
      <c r="UGU104" s="197"/>
      <c r="UGV104" s="197"/>
      <c r="UGW104" s="197"/>
      <c r="UGX104" s="197"/>
      <c r="UGY104" s="197"/>
      <c r="UGZ104" s="197"/>
      <c r="UHA104" s="197"/>
      <c r="UHB104" s="197"/>
      <c r="UHC104" s="197"/>
      <c r="UHD104" s="197"/>
      <c r="UHE104" s="197"/>
      <c r="UHF104" s="197"/>
      <c r="UHG104" s="197"/>
      <c r="UHH104" s="197"/>
      <c r="UHI104" s="197"/>
      <c r="UHJ104" s="197"/>
      <c r="UHK104" s="197"/>
      <c r="UHL104" s="197"/>
      <c r="UHM104" s="197"/>
      <c r="UHN104" s="197"/>
      <c r="UHO104" s="197"/>
      <c r="UHP104" s="197"/>
      <c r="UHQ104" s="197"/>
      <c r="UHR104" s="197"/>
      <c r="UHS104" s="197"/>
      <c r="UHT104" s="197"/>
      <c r="UHU104" s="197"/>
      <c r="UHV104" s="197"/>
      <c r="UHW104" s="197"/>
      <c r="UHX104" s="197"/>
      <c r="UHY104" s="197"/>
      <c r="UHZ104" s="197"/>
      <c r="UIA104" s="197"/>
      <c r="UIB104" s="197"/>
      <c r="UIC104" s="197"/>
      <c r="UID104" s="197"/>
      <c r="UIE104" s="197"/>
      <c r="UIF104" s="197"/>
      <c r="UIG104" s="197"/>
      <c r="UIH104" s="197"/>
      <c r="UII104" s="197"/>
      <c r="UIJ104" s="197"/>
      <c r="UIK104" s="197"/>
      <c r="UIL104" s="197"/>
      <c r="UIM104" s="197"/>
      <c r="UIN104" s="197"/>
      <c r="UIO104" s="197"/>
      <c r="UIP104" s="197"/>
      <c r="UIQ104" s="197"/>
      <c r="UIR104" s="197"/>
      <c r="UIS104" s="197"/>
      <c r="UIT104" s="197"/>
      <c r="UIU104" s="197"/>
      <c r="UIV104" s="197"/>
      <c r="UIW104" s="197"/>
      <c r="UIX104" s="197"/>
      <c r="UIY104" s="197"/>
      <c r="UIZ104" s="197"/>
      <c r="UJA104" s="197"/>
      <c r="UJB104" s="197"/>
      <c r="UJC104" s="197"/>
      <c r="UJD104" s="197"/>
      <c r="UJE104" s="197"/>
      <c r="UJF104" s="197"/>
      <c r="UJG104" s="197"/>
      <c r="UJH104" s="197"/>
      <c r="UJI104" s="197"/>
      <c r="UJJ104" s="197"/>
      <c r="UJK104" s="197"/>
      <c r="UJL104" s="197"/>
      <c r="UJM104" s="197"/>
      <c r="UJN104" s="197"/>
      <c r="UJO104" s="197"/>
      <c r="UJP104" s="197"/>
      <c r="UJQ104" s="197"/>
      <c r="UJR104" s="197"/>
      <c r="UJS104" s="197"/>
      <c r="UJT104" s="197"/>
      <c r="UJU104" s="197"/>
      <c r="UJV104" s="197"/>
      <c r="UJW104" s="197"/>
      <c r="UJX104" s="197"/>
      <c r="UJY104" s="197"/>
      <c r="UJZ104" s="197"/>
      <c r="UKA104" s="197"/>
      <c r="UKB104" s="197"/>
      <c r="UKC104" s="197"/>
      <c r="UKD104" s="197"/>
      <c r="UKE104" s="197"/>
      <c r="UKF104" s="197"/>
      <c r="UKG104" s="197"/>
      <c r="UKH104" s="197"/>
      <c r="UKI104" s="197"/>
      <c r="UKJ104" s="197"/>
      <c r="UKK104" s="197"/>
      <c r="UKL104" s="197"/>
      <c r="UKM104" s="197"/>
      <c r="UKN104" s="197"/>
      <c r="UKO104" s="197"/>
      <c r="UKP104" s="197"/>
      <c r="UKQ104" s="197"/>
      <c r="UKR104" s="197"/>
      <c r="UKS104" s="197"/>
      <c r="UKT104" s="197"/>
      <c r="UKU104" s="197"/>
      <c r="UKV104" s="197"/>
      <c r="UKW104" s="197"/>
      <c r="UKX104" s="197"/>
      <c r="UKY104" s="197"/>
      <c r="UKZ104" s="197"/>
      <c r="ULA104" s="197"/>
      <c r="ULB104" s="197"/>
      <c r="ULC104" s="197"/>
      <c r="ULD104" s="197"/>
      <c r="ULE104" s="197"/>
      <c r="ULF104" s="197"/>
      <c r="ULG104" s="197"/>
      <c r="ULH104" s="197"/>
      <c r="ULI104" s="197"/>
      <c r="ULJ104" s="197"/>
      <c r="ULK104" s="197"/>
      <c r="ULL104" s="197"/>
      <c r="ULM104" s="197"/>
      <c r="ULN104" s="197"/>
      <c r="ULO104" s="197"/>
      <c r="ULP104" s="197"/>
      <c r="ULQ104" s="197"/>
      <c r="ULR104" s="197"/>
      <c r="ULS104" s="197"/>
      <c r="ULT104" s="197"/>
      <c r="ULU104" s="197"/>
      <c r="ULV104" s="197"/>
      <c r="ULW104" s="197"/>
      <c r="ULX104" s="197"/>
      <c r="ULY104" s="197"/>
      <c r="ULZ104" s="197"/>
      <c r="UMA104" s="197"/>
      <c r="UMB104" s="197"/>
      <c r="UMC104" s="197"/>
      <c r="UMD104" s="197"/>
      <c r="UME104" s="197"/>
      <c r="UMF104" s="197"/>
      <c r="UMG104" s="197"/>
      <c r="UMH104" s="197"/>
      <c r="UMI104" s="197"/>
      <c r="UMJ104" s="197"/>
      <c r="UMK104" s="197"/>
      <c r="UML104" s="197"/>
      <c r="UMM104" s="197"/>
      <c r="UMN104" s="197"/>
      <c r="UMO104" s="197"/>
      <c r="UMP104" s="197"/>
      <c r="UMQ104" s="197"/>
      <c r="UMR104" s="197"/>
      <c r="UMS104" s="197"/>
      <c r="UMT104" s="197"/>
      <c r="UMU104" s="197"/>
      <c r="UMV104" s="197"/>
      <c r="UMW104" s="197"/>
      <c r="UMX104" s="197"/>
      <c r="UMY104" s="197"/>
      <c r="UMZ104" s="197"/>
      <c r="UNA104" s="197"/>
      <c r="UNB104" s="197"/>
      <c r="UNC104" s="197"/>
      <c r="UND104" s="197"/>
      <c r="UNE104" s="197"/>
      <c r="UNF104" s="197"/>
      <c r="UNG104" s="197"/>
      <c r="UNH104" s="197"/>
      <c r="UNI104" s="197"/>
      <c r="UNJ104" s="197"/>
      <c r="UNK104" s="197"/>
      <c r="UNL104" s="197"/>
      <c r="UNM104" s="197"/>
      <c r="UNN104" s="197"/>
      <c r="UNO104" s="197"/>
      <c r="UNP104" s="197"/>
      <c r="UNQ104" s="197"/>
      <c r="UNR104" s="197"/>
      <c r="UNS104" s="197"/>
      <c r="UNT104" s="197"/>
      <c r="UNU104" s="197"/>
      <c r="UNV104" s="197"/>
      <c r="UNW104" s="197"/>
      <c r="UNX104" s="197"/>
      <c r="UNY104" s="197"/>
      <c r="UNZ104" s="197"/>
      <c r="UOA104" s="197"/>
      <c r="UOB104" s="197"/>
      <c r="UOC104" s="197"/>
      <c r="UOD104" s="197"/>
      <c r="UOE104" s="197"/>
      <c r="UOF104" s="197"/>
      <c r="UOG104" s="197"/>
      <c r="UOH104" s="197"/>
      <c r="UOI104" s="197"/>
      <c r="UOJ104" s="197"/>
      <c r="UOK104" s="197"/>
      <c r="UOL104" s="197"/>
      <c r="UOM104" s="197"/>
      <c r="UON104" s="197"/>
      <c r="UOO104" s="197"/>
      <c r="UOP104" s="197"/>
      <c r="UOQ104" s="197"/>
      <c r="UOR104" s="197"/>
      <c r="UOS104" s="197"/>
      <c r="UOT104" s="197"/>
      <c r="UOU104" s="197"/>
      <c r="UOV104" s="197"/>
      <c r="UOW104" s="197"/>
      <c r="UOX104" s="197"/>
      <c r="UOY104" s="197"/>
      <c r="UOZ104" s="197"/>
      <c r="UPA104" s="197"/>
      <c r="UPB104" s="197"/>
      <c r="UPC104" s="197"/>
      <c r="UPD104" s="197"/>
      <c r="UPE104" s="197"/>
      <c r="UPF104" s="197"/>
      <c r="UPG104" s="197"/>
      <c r="UPH104" s="197"/>
      <c r="UPI104" s="197"/>
      <c r="UPJ104" s="197"/>
      <c r="UPK104" s="197"/>
      <c r="UPL104" s="197"/>
      <c r="UPM104" s="197"/>
      <c r="UPN104" s="197"/>
      <c r="UPO104" s="197"/>
      <c r="UPP104" s="197"/>
      <c r="UPQ104" s="197"/>
      <c r="UPR104" s="197"/>
      <c r="UPS104" s="197"/>
      <c r="UPT104" s="197"/>
      <c r="UPU104" s="197"/>
      <c r="UPV104" s="197"/>
      <c r="UPW104" s="197"/>
      <c r="UPX104" s="197"/>
      <c r="UPY104" s="197"/>
      <c r="UPZ104" s="197"/>
      <c r="UQA104" s="197"/>
      <c r="UQB104" s="197"/>
      <c r="UQC104" s="197"/>
      <c r="UQD104" s="197"/>
      <c r="UQE104" s="197"/>
      <c r="UQF104" s="197"/>
      <c r="UQG104" s="197"/>
      <c r="UQH104" s="197"/>
      <c r="UQI104" s="197"/>
      <c r="UQJ104" s="197"/>
      <c r="UQK104" s="197"/>
      <c r="UQL104" s="197"/>
      <c r="UQM104" s="197"/>
      <c r="UQN104" s="197"/>
      <c r="UQO104" s="197"/>
      <c r="UQP104" s="197"/>
      <c r="UQQ104" s="197"/>
      <c r="UQR104" s="197"/>
      <c r="UQS104" s="197"/>
      <c r="UQT104" s="197"/>
      <c r="UQU104" s="197"/>
      <c r="UQV104" s="197"/>
      <c r="UQW104" s="197"/>
      <c r="UQX104" s="197"/>
      <c r="UQY104" s="197"/>
      <c r="UQZ104" s="197"/>
      <c r="URA104" s="197"/>
      <c r="URB104" s="197"/>
      <c r="URC104" s="197"/>
      <c r="URD104" s="197"/>
      <c r="URE104" s="197"/>
      <c r="URF104" s="197"/>
      <c r="URG104" s="197"/>
      <c r="URH104" s="197"/>
      <c r="URI104" s="197"/>
      <c r="URJ104" s="197"/>
      <c r="URK104" s="197"/>
      <c r="URL104" s="197"/>
      <c r="URM104" s="197"/>
      <c r="URN104" s="197"/>
      <c r="URO104" s="197"/>
      <c r="URP104" s="197"/>
      <c r="URQ104" s="197"/>
      <c r="URR104" s="197"/>
      <c r="URS104" s="197"/>
      <c r="URT104" s="197"/>
      <c r="URU104" s="197"/>
      <c r="URV104" s="197"/>
      <c r="URW104" s="197"/>
      <c r="URX104" s="197"/>
      <c r="URY104" s="197"/>
      <c r="URZ104" s="197"/>
      <c r="USA104" s="197"/>
      <c r="USB104" s="197"/>
      <c r="USC104" s="197"/>
      <c r="USD104" s="197"/>
      <c r="USE104" s="197"/>
      <c r="USF104" s="197"/>
      <c r="USG104" s="197"/>
      <c r="USH104" s="197"/>
      <c r="USI104" s="197"/>
      <c r="USJ104" s="197"/>
      <c r="USK104" s="197"/>
      <c r="USL104" s="197"/>
      <c r="USM104" s="197"/>
      <c r="USN104" s="197"/>
      <c r="USO104" s="197"/>
      <c r="USP104" s="197"/>
      <c r="USQ104" s="197"/>
      <c r="USR104" s="197"/>
      <c r="USS104" s="197"/>
      <c r="UST104" s="197"/>
      <c r="USU104" s="197"/>
      <c r="USV104" s="197"/>
      <c r="USW104" s="197"/>
      <c r="USX104" s="197"/>
      <c r="USY104" s="197"/>
      <c r="USZ104" s="197"/>
      <c r="UTA104" s="197"/>
      <c r="UTB104" s="197"/>
      <c r="UTC104" s="197"/>
      <c r="UTD104" s="197"/>
      <c r="UTE104" s="197"/>
      <c r="UTF104" s="197"/>
      <c r="UTG104" s="197"/>
      <c r="UTH104" s="197"/>
      <c r="UTI104" s="197"/>
      <c r="UTJ104" s="197"/>
      <c r="UTK104" s="197"/>
      <c r="UTL104" s="197"/>
      <c r="UTM104" s="197"/>
      <c r="UTN104" s="197"/>
      <c r="UTO104" s="197"/>
      <c r="UTP104" s="197"/>
      <c r="UTQ104" s="197"/>
      <c r="UTR104" s="197"/>
      <c r="UTS104" s="197"/>
      <c r="UTT104" s="197"/>
      <c r="UTU104" s="197"/>
      <c r="UTV104" s="197"/>
      <c r="UTW104" s="197"/>
      <c r="UTX104" s="197"/>
      <c r="UTY104" s="197"/>
      <c r="UTZ104" s="197"/>
      <c r="UUA104" s="197"/>
      <c r="UUB104" s="197"/>
      <c r="UUC104" s="197"/>
      <c r="UUD104" s="197"/>
      <c r="UUE104" s="197"/>
      <c r="UUF104" s="197"/>
      <c r="UUG104" s="197"/>
      <c r="UUH104" s="197"/>
      <c r="UUI104" s="197"/>
      <c r="UUJ104" s="197"/>
      <c r="UUK104" s="197"/>
      <c r="UUL104" s="197"/>
      <c r="UUM104" s="197"/>
      <c r="UUN104" s="197"/>
      <c r="UUO104" s="197"/>
      <c r="UUP104" s="197"/>
      <c r="UUQ104" s="197"/>
      <c r="UUR104" s="197"/>
      <c r="UUS104" s="197"/>
      <c r="UUT104" s="197"/>
      <c r="UUU104" s="197"/>
      <c r="UUV104" s="197"/>
      <c r="UUW104" s="197"/>
      <c r="UUX104" s="197"/>
      <c r="UUY104" s="197"/>
      <c r="UUZ104" s="197"/>
      <c r="UVA104" s="197"/>
      <c r="UVB104" s="197"/>
      <c r="UVC104" s="197"/>
      <c r="UVD104" s="197"/>
      <c r="UVE104" s="197"/>
      <c r="UVF104" s="197"/>
      <c r="UVG104" s="197"/>
      <c r="UVH104" s="197"/>
      <c r="UVI104" s="197"/>
      <c r="UVJ104" s="197"/>
      <c r="UVK104" s="197"/>
      <c r="UVL104" s="197"/>
      <c r="UVM104" s="197"/>
      <c r="UVN104" s="197"/>
      <c r="UVO104" s="197"/>
      <c r="UVP104" s="197"/>
      <c r="UVQ104" s="197"/>
      <c r="UVR104" s="197"/>
      <c r="UVS104" s="197"/>
      <c r="UVT104" s="197"/>
      <c r="UVU104" s="197"/>
      <c r="UVV104" s="197"/>
      <c r="UVW104" s="197"/>
      <c r="UVX104" s="197"/>
      <c r="UVY104" s="197"/>
      <c r="UVZ104" s="197"/>
      <c r="UWA104" s="197"/>
      <c r="UWB104" s="197"/>
      <c r="UWC104" s="197"/>
      <c r="UWD104" s="197"/>
      <c r="UWE104" s="197"/>
      <c r="UWF104" s="197"/>
      <c r="UWG104" s="197"/>
      <c r="UWH104" s="197"/>
      <c r="UWI104" s="197"/>
      <c r="UWJ104" s="197"/>
      <c r="UWK104" s="197"/>
      <c r="UWL104" s="197"/>
      <c r="UWM104" s="197"/>
      <c r="UWN104" s="197"/>
      <c r="UWO104" s="197"/>
      <c r="UWP104" s="197"/>
      <c r="UWQ104" s="197"/>
      <c r="UWR104" s="197"/>
      <c r="UWS104" s="197"/>
      <c r="UWT104" s="197"/>
      <c r="UWU104" s="197"/>
      <c r="UWV104" s="197"/>
      <c r="UWW104" s="197"/>
      <c r="UWX104" s="197"/>
      <c r="UWY104" s="197"/>
      <c r="UWZ104" s="197"/>
      <c r="UXA104" s="197"/>
      <c r="UXB104" s="197"/>
      <c r="UXC104" s="197"/>
      <c r="UXD104" s="197"/>
      <c r="UXE104" s="197"/>
      <c r="UXF104" s="197"/>
      <c r="UXG104" s="197"/>
      <c r="UXH104" s="197"/>
      <c r="UXI104" s="197"/>
      <c r="UXJ104" s="197"/>
      <c r="UXK104" s="197"/>
      <c r="UXL104" s="197"/>
      <c r="UXM104" s="197"/>
      <c r="UXN104" s="197"/>
      <c r="UXO104" s="197"/>
      <c r="UXP104" s="197"/>
      <c r="UXQ104" s="197"/>
      <c r="UXR104" s="197"/>
      <c r="UXS104" s="197"/>
      <c r="UXT104" s="197"/>
      <c r="UXU104" s="197"/>
      <c r="UXV104" s="197"/>
      <c r="UXW104" s="197"/>
      <c r="UXX104" s="197"/>
      <c r="UXY104" s="197"/>
      <c r="UXZ104" s="197"/>
      <c r="UYA104" s="197"/>
      <c r="UYB104" s="197"/>
      <c r="UYC104" s="197"/>
      <c r="UYD104" s="197"/>
      <c r="UYE104" s="197"/>
      <c r="UYF104" s="197"/>
      <c r="UYG104" s="197"/>
      <c r="UYH104" s="197"/>
      <c r="UYI104" s="197"/>
      <c r="UYJ104" s="197"/>
      <c r="UYK104" s="197"/>
      <c r="UYL104" s="197"/>
      <c r="UYM104" s="197"/>
      <c r="UYN104" s="197"/>
      <c r="UYO104" s="197"/>
      <c r="UYP104" s="197"/>
      <c r="UYQ104" s="197"/>
      <c r="UYR104" s="197"/>
      <c r="UYS104" s="197"/>
      <c r="UYT104" s="197"/>
      <c r="UYU104" s="197"/>
      <c r="UYV104" s="197"/>
      <c r="UYW104" s="197"/>
      <c r="UYX104" s="197"/>
      <c r="UYY104" s="197"/>
      <c r="UYZ104" s="197"/>
      <c r="UZA104" s="197"/>
      <c r="UZB104" s="197"/>
      <c r="UZC104" s="197"/>
      <c r="UZD104" s="197"/>
      <c r="UZE104" s="197"/>
      <c r="UZF104" s="197"/>
      <c r="UZG104" s="197"/>
      <c r="UZH104" s="197"/>
      <c r="UZI104" s="197"/>
      <c r="UZJ104" s="197"/>
      <c r="UZK104" s="197"/>
      <c r="UZL104" s="197"/>
      <c r="UZM104" s="197"/>
      <c r="UZN104" s="197"/>
      <c r="UZO104" s="197"/>
      <c r="UZP104" s="197"/>
      <c r="UZQ104" s="197"/>
      <c r="UZR104" s="197"/>
      <c r="UZS104" s="197"/>
      <c r="UZT104" s="197"/>
      <c r="UZU104" s="197"/>
      <c r="UZV104" s="197"/>
      <c r="UZW104" s="197"/>
      <c r="UZX104" s="197"/>
      <c r="UZY104" s="197"/>
      <c r="UZZ104" s="197"/>
      <c r="VAA104" s="197"/>
      <c r="VAB104" s="197"/>
      <c r="VAC104" s="197"/>
      <c r="VAD104" s="197"/>
      <c r="VAE104" s="197"/>
      <c r="VAF104" s="197"/>
      <c r="VAG104" s="197"/>
      <c r="VAH104" s="197"/>
      <c r="VAI104" s="197"/>
      <c r="VAJ104" s="197"/>
      <c r="VAK104" s="197"/>
      <c r="VAL104" s="197"/>
      <c r="VAM104" s="197"/>
      <c r="VAN104" s="197"/>
      <c r="VAO104" s="197"/>
      <c r="VAP104" s="197"/>
      <c r="VAQ104" s="197"/>
      <c r="VAR104" s="197"/>
      <c r="VAS104" s="197"/>
      <c r="VAT104" s="197"/>
      <c r="VAU104" s="197"/>
      <c r="VAV104" s="197"/>
      <c r="VAW104" s="197"/>
      <c r="VAX104" s="197"/>
      <c r="VAY104" s="197"/>
      <c r="VAZ104" s="197"/>
      <c r="VBA104" s="197"/>
      <c r="VBB104" s="197"/>
      <c r="VBC104" s="197"/>
      <c r="VBD104" s="197"/>
      <c r="VBE104" s="197"/>
      <c r="VBF104" s="197"/>
      <c r="VBG104" s="197"/>
      <c r="VBH104" s="197"/>
      <c r="VBI104" s="197"/>
      <c r="VBJ104" s="197"/>
      <c r="VBK104" s="197"/>
      <c r="VBL104" s="197"/>
      <c r="VBM104" s="197"/>
      <c r="VBN104" s="197"/>
      <c r="VBO104" s="197"/>
      <c r="VBP104" s="197"/>
      <c r="VBQ104" s="197"/>
      <c r="VBR104" s="197"/>
      <c r="VBS104" s="197"/>
      <c r="VBT104" s="197"/>
      <c r="VBU104" s="197"/>
      <c r="VBV104" s="197"/>
      <c r="VBW104" s="197"/>
      <c r="VBX104" s="197"/>
      <c r="VBY104" s="197"/>
      <c r="VBZ104" s="197"/>
      <c r="VCA104" s="197"/>
      <c r="VCB104" s="197"/>
      <c r="VCC104" s="197"/>
      <c r="VCD104" s="197"/>
      <c r="VCE104" s="197"/>
      <c r="VCF104" s="197"/>
      <c r="VCG104" s="197"/>
      <c r="VCH104" s="197"/>
      <c r="VCI104" s="197"/>
      <c r="VCJ104" s="197"/>
      <c r="VCK104" s="197"/>
      <c r="VCL104" s="197"/>
      <c r="VCM104" s="197"/>
      <c r="VCN104" s="197"/>
      <c r="VCO104" s="197"/>
      <c r="VCP104" s="197"/>
      <c r="VCQ104" s="197"/>
      <c r="VCR104" s="197"/>
      <c r="VCS104" s="197"/>
      <c r="VCT104" s="197"/>
      <c r="VCU104" s="197"/>
      <c r="VCV104" s="197"/>
      <c r="VCW104" s="197"/>
      <c r="VCX104" s="197"/>
      <c r="VCY104" s="197"/>
      <c r="VCZ104" s="197"/>
      <c r="VDA104" s="197"/>
      <c r="VDB104" s="197"/>
      <c r="VDC104" s="197"/>
      <c r="VDD104" s="197"/>
      <c r="VDE104" s="197"/>
      <c r="VDF104" s="197"/>
      <c r="VDG104" s="197"/>
      <c r="VDH104" s="197"/>
      <c r="VDI104" s="197"/>
      <c r="VDJ104" s="197"/>
      <c r="VDK104" s="197"/>
      <c r="VDL104" s="197"/>
      <c r="VDM104" s="197"/>
      <c r="VDN104" s="197"/>
      <c r="VDO104" s="197"/>
      <c r="VDP104" s="197"/>
      <c r="VDQ104" s="197"/>
      <c r="VDR104" s="197"/>
      <c r="VDS104" s="197"/>
      <c r="VDT104" s="197"/>
      <c r="VDU104" s="197"/>
      <c r="VDV104" s="197"/>
      <c r="VDW104" s="197"/>
      <c r="VDX104" s="197"/>
      <c r="VDY104" s="197"/>
      <c r="VDZ104" s="197"/>
      <c r="VEA104" s="197"/>
      <c r="VEB104" s="197"/>
      <c r="VEC104" s="197"/>
      <c r="VED104" s="197"/>
      <c r="VEE104" s="197"/>
      <c r="VEF104" s="197"/>
      <c r="VEG104" s="197"/>
      <c r="VEH104" s="197"/>
      <c r="VEI104" s="197"/>
      <c r="VEJ104" s="197"/>
      <c r="VEK104" s="197"/>
      <c r="VEL104" s="197"/>
      <c r="VEM104" s="197"/>
      <c r="VEN104" s="197"/>
      <c r="VEO104" s="197"/>
      <c r="VEP104" s="197"/>
      <c r="VEQ104" s="197"/>
      <c r="VER104" s="197"/>
      <c r="VES104" s="197"/>
      <c r="VET104" s="197"/>
      <c r="VEU104" s="197"/>
      <c r="VEV104" s="197"/>
      <c r="VEW104" s="197"/>
      <c r="VEX104" s="197"/>
      <c r="VEY104" s="197"/>
      <c r="VEZ104" s="197"/>
      <c r="VFA104" s="197"/>
      <c r="VFB104" s="197"/>
      <c r="VFC104" s="197"/>
      <c r="VFD104" s="197"/>
      <c r="VFE104" s="197"/>
      <c r="VFF104" s="197"/>
      <c r="VFG104" s="197"/>
      <c r="VFH104" s="197"/>
      <c r="VFI104" s="197"/>
      <c r="VFJ104" s="197"/>
      <c r="VFK104" s="197"/>
      <c r="VFL104" s="197"/>
      <c r="VFM104" s="197"/>
      <c r="VFN104" s="197"/>
      <c r="VFO104" s="197"/>
      <c r="VFP104" s="197"/>
      <c r="VFQ104" s="197"/>
      <c r="VFR104" s="197"/>
      <c r="VFS104" s="197"/>
      <c r="VFT104" s="197"/>
      <c r="VFU104" s="197"/>
      <c r="VFV104" s="197"/>
      <c r="VFW104" s="197"/>
      <c r="VFX104" s="197"/>
      <c r="VFY104" s="197"/>
      <c r="VFZ104" s="197"/>
      <c r="VGA104" s="197"/>
      <c r="VGB104" s="197"/>
      <c r="VGC104" s="197"/>
      <c r="VGD104" s="197"/>
      <c r="VGE104" s="197"/>
      <c r="VGF104" s="197"/>
      <c r="VGG104" s="197"/>
      <c r="VGH104" s="197"/>
      <c r="VGI104" s="197"/>
      <c r="VGJ104" s="197"/>
      <c r="VGK104" s="197"/>
      <c r="VGL104" s="197"/>
      <c r="VGM104" s="197"/>
      <c r="VGN104" s="197"/>
      <c r="VGO104" s="197"/>
      <c r="VGP104" s="197"/>
      <c r="VGQ104" s="197"/>
      <c r="VGR104" s="197"/>
      <c r="VGS104" s="197"/>
      <c r="VGT104" s="197"/>
      <c r="VGU104" s="197"/>
      <c r="VGV104" s="197"/>
      <c r="VGW104" s="197"/>
      <c r="VGX104" s="197"/>
      <c r="VGY104" s="197"/>
      <c r="VGZ104" s="197"/>
      <c r="VHA104" s="197"/>
      <c r="VHB104" s="197"/>
      <c r="VHC104" s="197"/>
      <c r="VHD104" s="197"/>
      <c r="VHE104" s="197"/>
      <c r="VHF104" s="197"/>
      <c r="VHG104" s="197"/>
      <c r="VHH104" s="197"/>
      <c r="VHI104" s="197"/>
      <c r="VHJ104" s="197"/>
      <c r="VHK104" s="197"/>
      <c r="VHL104" s="197"/>
      <c r="VHM104" s="197"/>
      <c r="VHN104" s="197"/>
      <c r="VHO104" s="197"/>
      <c r="VHP104" s="197"/>
      <c r="VHQ104" s="197"/>
      <c r="VHR104" s="197"/>
      <c r="VHS104" s="197"/>
      <c r="VHT104" s="197"/>
      <c r="VHU104" s="197"/>
      <c r="VHV104" s="197"/>
      <c r="VHW104" s="197"/>
      <c r="VHX104" s="197"/>
      <c r="VHY104" s="197"/>
      <c r="VHZ104" s="197"/>
      <c r="VIA104" s="197"/>
      <c r="VIB104" s="197"/>
      <c r="VIC104" s="197"/>
      <c r="VID104" s="197"/>
      <c r="VIE104" s="197"/>
      <c r="VIF104" s="197"/>
      <c r="VIG104" s="197"/>
      <c r="VIH104" s="197"/>
      <c r="VII104" s="197"/>
      <c r="VIJ104" s="197"/>
      <c r="VIK104" s="197"/>
      <c r="VIL104" s="197"/>
      <c r="VIM104" s="197"/>
      <c r="VIN104" s="197"/>
      <c r="VIO104" s="197"/>
      <c r="VIP104" s="197"/>
      <c r="VIQ104" s="197"/>
      <c r="VIR104" s="197"/>
      <c r="VIS104" s="197"/>
      <c r="VIT104" s="197"/>
      <c r="VIU104" s="197"/>
      <c r="VIV104" s="197"/>
      <c r="VIW104" s="197"/>
      <c r="VIX104" s="197"/>
      <c r="VIY104" s="197"/>
      <c r="VIZ104" s="197"/>
      <c r="VJA104" s="197"/>
      <c r="VJB104" s="197"/>
      <c r="VJC104" s="197"/>
      <c r="VJD104" s="197"/>
      <c r="VJE104" s="197"/>
      <c r="VJF104" s="197"/>
      <c r="VJG104" s="197"/>
      <c r="VJH104" s="197"/>
      <c r="VJI104" s="197"/>
      <c r="VJJ104" s="197"/>
      <c r="VJK104" s="197"/>
      <c r="VJL104" s="197"/>
      <c r="VJM104" s="197"/>
      <c r="VJN104" s="197"/>
      <c r="VJO104" s="197"/>
      <c r="VJP104" s="197"/>
      <c r="VJQ104" s="197"/>
      <c r="VJR104" s="197"/>
      <c r="VJS104" s="197"/>
      <c r="VJT104" s="197"/>
      <c r="VJU104" s="197"/>
      <c r="VJV104" s="197"/>
      <c r="VJW104" s="197"/>
      <c r="VJX104" s="197"/>
      <c r="VJY104" s="197"/>
      <c r="VJZ104" s="197"/>
      <c r="VKA104" s="197"/>
      <c r="VKB104" s="197"/>
      <c r="VKC104" s="197"/>
      <c r="VKD104" s="197"/>
      <c r="VKE104" s="197"/>
      <c r="VKF104" s="197"/>
      <c r="VKG104" s="197"/>
      <c r="VKH104" s="197"/>
      <c r="VKI104" s="197"/>
      <c r="VKJ104" s="197"/>
      <c r="VKK104" s="197"/>
      <c r="VKL104" s="197"/>
      <c r="VKM104" s="197"/>
      <c r="VKN104" s="197"/>
      <c r="VKO104" s="197"/>
      <c r="VKP104" s="197"/>
      <c r="VKQ104" s="197"/>
      <c r="VKR104" s="197"/>
      <c r="VKS104" s="197"/>
      <c r="VKT104" s="197"/>
      <c r="VKU104" s="197"/>
      <c r="VKV104" s="197"/>
      <c r="VKW104" s="197"/>
      <c r="VKX104" s="197"/>
      <c r="VKY104" s="197"/>
      <c r="VKZ104" s="197"/>
      <c r="VLA104" s="197"/>
      <c r="VLB104" s="197"/>
      <c r="VLC104" s="197"/>
      <c r="VLD104" s="197"/>
      <c r="VLE104" s="197"/>
      <c r="VLF104" s="197"/>
      <c r="VLG104" s="197"/>
      <c r="VLH104" s="197"/>
      <c r="VLI104" s="197"/>
      <c r="VLJ104" s="197"/>
      <c r="VLK104" s="197"/>
      <c r="VLL104" s="197"/>
      <c r="VLM104" s="197"/>
      <c r="VLN104" s="197"/>
      <c r="VLO104" s="197"/>
      <c r="VLP104" s="197"/>
      <c r="VLQ104" s="197"/>
      <c r="VLR104" s="197"/>
      <c r="VLS104" s="197"/>
      <c r="VLT104" s="197"/>
      <c r="VLU104" s="197"/>
      <c r="VLV104" s="197"/>
      <c r="VLW104" s="197"/>
      <c r="VLX104" s="197"/>
      <c r="VLY104" s="197"/>
      <c r="VLZ104" s="197"/>
      <c r="VMA104" s="197"/>
      <c r="VMB104" s="197"/>
      <c r="VMC104" s="197"/>
      <c r="VMD104" s="197"/>
      <c r="VME104" s="197"/>
      <c r="VMF104" s="197"/>
      <c r="VMG104" s="197"/>
      <c r="VMH104" s="197"/>
      <c r="VMI104" s="197"/>
      <c r="VMJ104" s="197"/>
      <c r="VMK104" s="197"/>
      <c r="VML104" s="197"/>
      <c r="VMM104" s="197"/>
      <c r="VMN104" s="197"/>
      <c r="VMO104" s="197"/>
      <c r="VMP104" s="197"/>
      <c r="VMQ104" s="197"/>
      <c r="VMR104" s="197"/>
      <c r="VMS104" s="197"/>
      <c r="VMT104" s="197"/>
      <c r="VMU104" s="197"/>
      <c r="VMV104" s="197"/>
      <c r="VMW104" s="197"/>
      <c r="VMX104" s="197"/>
      <c r="VMY104" s="197"/>
      <c r="VMZ104" s="197"/>
      <c r="VNA104" s="197"/>
      <c r="VNB104" s="197"/>
      <c r="VNC104" s="197"/>
      <c r="VND104" s="197"/>
      <c r="VNE104" s="197"/>
      <c r="VNF104" s="197"/>
      <c r="VNG104" s="197"/>
      <c r="VNH104" s="197"/>
      <c r="VNI104" s="197"/>
      <c r="VNJ104" s="197"/>
      <c r="VNK104" s="197"/>
      <c r="VNL104" s="197"/>
      <c r="VNM104" s="197"/>
      <c r="VNN104" s="197"/>
      <c r="VNO104" s="197"/>
      <c r="VNP104" s="197"/>
      <c r="VNQ104" s="197"/>
      <c r="VNR104" s="197"/>
      <c r="VNS104" s="197"/>
      <c r="VNT104" s="197"/>
      <c r="VNU104" s="197"/>
      <c r="VNV104" s="197"/>
      <c r="VNW104" s="197"/>
      <c r="VNX104" s="197"/>
      <c r="VNY104" s="197"/>
      <c r="VNZ104" s="197"/>
      <c r="VOA104" s="197"/>
      <c r="VOB104" s="197"/>
      <c r="VOC104" s="197"/>
      <c r="VOD104" s="197"/>
      <c r="VOE104" s="197"/>
      <c r="VOF104" s="197"/>
      <c r="VOG104" s="197"/>
      <c r="VOH104" s="197"/>
      <c r="VOI104" s="197"/>
      <c r="VOJ104" s="197"/>
      <c r="VOK104" s="197"/>
      <c r="VOL104" s="197"/>
      <c r="VOM104" s="197"/>
      <c r="VON104" s="197"/>
      <c r="VOO104" s="197"/>
      <c r="VOP104" s="197"/>
      <c r="VOQ104" s="197"/>
      <c r="VOR104" s="197"/>
      <c r="VOS104" s="197"/>
      <c r="VOT104" s="197"/>
      <c r="VOU104" s="197"/>
      <c r="VOV104" s="197"/>
      <c r="VOW104" s="197"/>
      <c r="VOX104" s="197"/>
      <c r="VOY104" s="197"/>
      <c r="VOZ104" s="197"/>
      <c r="VPA104" s="197"/>
      <c r="VPB104" s="197"/>
      <c r="VPC104" s="197"/>
      <c r="VPD104" s="197"/>
      <c r="VPE104" s="197"/>
      <c r="VPF104" s="197"/>
      <c r="VPG104" s="197"/>
      <c r="VPH104" s="197"/>
      <c r="VPI104" s="197"/>
      <c r="VPJ104" s="197"/>
      <c r="VPK104" s="197"/>
      <c r="VPL104" s="197"/>
      <c r="VPM104" s="197"/>
      <c r="VPN104" s="197"/>
      <c r="VPO104" s="197"/>
      <c r="VPP104" s="197"/>
      <c r="VPQ104" s="197"/>
      <c r="VPR104" s="197"/>
      <c r="VPS104" s="197"/>
      <c r="VPT104" s="197"/>
      <c r="VPU104" s="197"/>
      <c r="VPV104" s="197"/>
      <c r="VPW104" s="197"/>
      <c r="VPX104" s="197"/>
      <c r="VPY104" s="197"/>
      <c r="VPZ104" s="197"/>
      <c r="VQA104" s="197"/>
      <c r="VQB104" s="197"/>
      <c r="VQC104" s="197"/>
      <c r="VQD104" s="197"/>
      <c r="VQE104" s="197"/>
      <c r="VQF104" s="197"/>
      <c r="VQG104" s="197"/>
      <c r="VQH104" s="197"/>
      <c r="VQI104" s="197"/>
      <c r="VQJ104" s="197"/>
      <c r="VQK104" s="197"/>
      <c r="VQL104" s="197"/>
      <c r="VQM104" s="197"/>
      <c r="VQN104" s="197"/>
      <c r="VQO104" s="197"/>
      <c r="VQP104" s="197"/>
      <c r="VQQ104" s="197"/>
      <c r="VQR104" s="197"/>
      <c r="VQS104" s="197"/>
      <c r="VQT104" s="197"/>
      <c r="VQU104" s="197"/>
      <c r="VQV104" s="197"/>
      <c r="VQW104" s="197"/>
      <c r="VQX104" s="197"/>
      <c r="VQY104" s="197"/>
      <c r="VQZ104" s="197"/>
      <c r="VRA104" s="197"/>
      <c r="VRB104" s="197"/>
      <c r="VRC104" s="197"/>
      <c r="VRD104" s="197"/>
      <c r="VRE104" s="197"/>
      <c r="VRF104" s="197"/>
      <c r="VRG104" s="197"/>
      <c r="VRH104" s="197"/>
      <c r="VRI104" s="197"/>
      <c r="VRJ104" s="197"/>
      <c r="VRK104" s="197"/>
      <c r="VRL104" s="197"/>
      <c r="VRM104" s="197"/>
      <c r="VRN104" s="197"/>
      <c r="VRO104" s="197"/>
      <c r="VRP104" s="197"/>
      <c r="VRQ104" s="197"/>
      <c r="VRR104" s="197"/>
      <c r="VRS104" s="197"/>
      <c r="VRT104" s="197"/>
      <c r="VRU104" s="197"/>
      <c r="VRV104" s="197"/>
      <c r="VRW104" s="197"/>
      <c r="VRX104" s="197"/>
      <c r="VRY104" s="197"/>
      <c r="VRZ104" s="197"/>
      <c r="VSA104" s="197"/>
      <c r="VSB104" s="197"/>
      <c r="VSC104" s="197"/>
      <c r="VSD104" s="197"/>
      <c r="VSE104" s="197"/>
      <c r="VSF104" s="197"/>
      <c r="VSG104" s="197"/>
      <c r="VSH104" s="197"/>
      <c r="VSI104" s="197"/>
      <c r="VSJ104" s="197"/>
      <c r="VSK104" s="197"/>
      <c r="VSL104" s="197"/>
      <c r="VSM104" s="197"/>
      <c r="VSN104" s="197"/>
      <c r="VSO104" s="197"/>
      <c r="VSP104" s="197"/>
      <c r="VSQ104" s="197"/>
      <c r="VSR104" s="197"/>
      <c r="VSS104" s="197"/>
      <c r="VST104" s="197"/>
      <c r="VSU104" s="197"/>
      <c r="VSV104" s="197"/>
      <c r="VSW104" s="197"/>
      <c r="VSX104" s="197"/>
      <c r="VSY104" s="197"/>
      <c r="VSZ104" s="197"/>
      <c r="VTA104" s="197"/>
      <c r="VTB104" s="197"/>
      <c r="VTC104" s="197"/>
      <c r="VTD104" s="197"/>
      <c r="VTE104" s="197"/>
      <c r="VTF104" s="197"/>
      <c r="VTG104" s="197"/>
      <c r="VTH104" s="197"/>
      <c r="VTI104" s="197"/>
      <c r="VTJ104" s="197"/>
      <c r="VTK104" s="197"/>
      <c r="VTL104" s="197"/>
      <c r="VTM104" s="197"/>
      <c r="VTN104" s="197"/>
      <c r="VTO104" s="197"/>
      <c r="VTP104" s="197"/>
      <c r="VTQ104" s="197"/>
      <c r="VTR104" s="197"/>
      <c r="VTS104" s="197"/>
      <c r="VTT104" s="197"/>
      <c r="VTU104" s="197"/>
      <c r="VTV104" s="197"/>
      <c r="VTW104" s="197"/>
      <c r="VTX104" s="197"/>
      <c r="VTY104" s="197"/>
      <c r="VTZ104" s="197"/>
      <c r="VUA104" s="197"/>
      <c r="VUB104" s="197"/>
      <c r="VUC104" s="197"/>
      <c r="VUD104" s="197"/>
      <c r="VUE104" s="197"/>
      <c r="VUF104" s="197"/>
      <c r="VUG104" s="197"/>
      <c r="VUH104" s="197"/>
      <c r="VUI104" s="197"/>
      <c r="VUJ104" s="197"/>
      <c r="VUK104" s="197"/>
      <c r="VUL104" s="197"/>
      <c r="VUM104" s="197"/>
      <c r="VUN104" s="197"/>
      <c r="VUO104" s="197"/>
      <c r="VUP104" s="197"/>
      <c r="VUQ104" s="197"/>
      <c r="VUR104" s="197"/>
      <c r="VUS104" s="197"/>
      <c r="VUT104" s="197"/>
      <c r="VUU104" s="197"/>
      <c r="VUV104" s="197"/>
      <c r="VUW104" s="197"/>
      <c r="VUX104" s="197"/>
      <c r="VUY104" s="197"/>
      <c r="VUZ104" s="197"/>
      <c r="VVA104" s="197"/>
      <c r="VVB104" s="197"/>
      <c r="VVC104" s="197"/>
      <c r="VVD104" s="197"/>
      <c r="VVE104" s="197"/>
      <c r="VVF104" s="197"/>
      <c r="VVG104" s="197"/>
      <c r="VVH104" s="197"/>
      <c r="VVI104" s="197"/>
      <c r="VVJ104" s="197"/>
      <c r="VVK104" s="197"/>
      <c r="VVL104" s="197"/>
      <c r="VVM104" s="197"/>
      <c r="VVN104" s="197"/>
      <c r="VVO104" s="197"/>
      <c r="VVP104" s="197"/>
      <c r="VVQ104" s="197"/>
      <c r="VVR104" s="197"/>
      <c r="VVS104" s="197"/>
      <c r="VVT104" s="197"/>
      <c r="VVU104" s="197"/>
      <c r="VVV104" s="197"/>
      <c r="VVW104" s="197"/>
      <c r="VVX104" s="197"/>
      <c r="VVY104" s="197"/>
      <c r="VVZ104" s="197"/>
      <c r="VWA104" s="197"/>
      <c r="VWB104" s="197"/>
      <c r="VWC104" s="197"/>
      <c r="VWD104" s="197"/>
      <c r="VWE104" s="197"/>
      <c r="VWF104" s="197"/>
      <c r="VWG104" s="197"/>
      <c r="VWH104" s="197"/>
      <c r="VWI104" s="197"/>
      <c r="VWJ104" s="197"/>
      <c r="VWK104" s="197"/>
      <c r="VWL104" s="197"/>
      <c r="VWM104" s="197"/>
      <c r="VWN104" s="197"/>
      <c r="VWO104" s="197"/>
      <c r="VWP104" s="197"/>
      <c r="VWQ104" s="197"/>
      <c r="VWR104" s="197"/>
      <c r="VWS104" s="197"/>
      <c r="VWT104" s="197"/>
      <c r="VWU104" s="197"/>
      <c r="VWV104" s="197"/>
      <c r="VWW104" s="197"/>
      <c r="VWX104" s="197"/>
      <c r="VWY104" s="197"/>
      <c r="VWZ104" s="197"/>
      <c r="VXA104" s="197"/>
      <c r="VXB104" s="197"/>
      <c r="VXC104" s="197"/>
      <c r="VXD104" s="197"/>
      <c r="VXE104" s="197"/>
      <c r="VXF104" s="197"/>
      <c r="VXG104" s="197"/>
      <c r="VXH104" s="197"/>
      <c r="VXI104" s="197"/>
      <c r="VXJ104" s="197"/>
      <c r="VXK104" s="197"/>
      <c r="VXL104" s="197"/>
      <c r="VXM104" s="197"/>
      <c r="VXN104" s="197"/>
      <c r="VXO104" s="197"/>
      <c r="VXP104" s="197"/>
      <c r="VXQ104" s="197"/>
      <c r="VXR104" s="197"/>
      <c r="VXS104" s="197"/>
      <c r="VXT104" s="197"/>
      <c r="VXU104" s="197"/>
      <c r="VXV104" s="197"/>
      <c r="VXW104" s="197"/>
      <c r="VXX104" s="197"/>
      <c r="VXY104" s="197"/>
      <c r="VXZ104" s="197"/>
      <c r="VYA104" s="197"/>
      <c r="VYB104" s="197"/>
      <c r="VYC104" s="197"/>
      <c r="VYD104" s="197"/>
      <c r="VYE104" s="197"/>
      <c r="VYF104" s="197"/>
      <c r="VYG104" s="197"/>
      <c r="VYH104" s="197"/>
      <c r="VYI104" s="197"/>
      <c r="VYJ104" s="197"/>
      <c r="VYK104" s="197"/>
      <c r="VYL104" s="197"/>
      <c r="VYM104" s="197"/>
      <c r="VYN104" s="197"/>
      <c r="VYO104" s="197"/>
      <c r="VYP104" s="197"/>
      <c r="VYQ104" s="197"/>
      <c r="VYR104" s="197"/>
      <c r="VYS104" s="197"/>
      <c r="VYT104" s="197"/>
      <c r="VYU104" s="197"/>
      <c r="VYV104" s="197"/>
      <c r="VYW104" s="197"/>
      <c r="VYX104" s="197"/>
      <c r="VYY104" s="197"/>
      <c r="VYZ104" s="197"/>
      <c r="VZA104" s="197"/>
      <c r="VZB104" s="197"/>
      <c r="VZC104" s="197"/>
      <c r="VZD104" s="197"/>
      <c r="VZE104" s="197"/>
      <c r="VZF104" s="197"/>
      <c r="VZG104" s="197"/>
      <c r="VZH104" s="197"/>
      <c r="VZI104" s="197"/>
      <c r="VZJ104" s="197"/>
      <c r="VZK104" s="197"/>
      <c r="VZL104" s="197"/>
      <c r="VZM104" s="197"/>
      <c r="VZN104" s="197"/>
      <c r="VZO104" s="197"/>
      <c r="VZP104" s="197"/>
      <c r="VZQ104" s="197"/>
      <c r="VZR104" s="197"/>
      <c r="VZS104" s="197"/>
      <c r="VZT104" s="197"/>
      <c r="VZU104" s="197"/>
      <c r="VZV104" s="197"/>
      <c r="VZW104" s="197"/>
      <c r="VZX104" s="197"/>
      <c r="VZY104" s="197"/>
      <c r="VZZ104" s="197"/>
      <c r="WAA104" s="197"/>
      <c r="WAB104" s="197"/>
      <c r="WAC104" s="197"/>
      <c r="WAD104" s="197"/>
      <c r="WAE104" s="197"/>
      <c r="WAF104" s="197"/>
      <c r="WAG104" s="197"/>
      <c r="WAH104" s="197"/>
      <c r="WAI104" s="197"/>
      <c r="WAJ104" s="197"/>
      <c r="WAK104" s="197"/>
      <c r="WAL104" s="197"/>
      <c r="WAM104" s="197"/>
      <c r="WAN104" s="197"/>
      <c r="WAO104" s="197"/>
      <c r="WAP104" s="197"/>
      <c r="WAQ104" s="197"/>
      <c r="WAR104" s="197"/>
      <c r="WAS104" s="197"/>
      <c r="WAT104" s="197"/>
      <c r="WAU104" s="197"/>
      <c r="WAV104" s="197"/>
      <c r="WAW104" s="197"/>
      <c r="WAX104" s="197"/>
      <c r="WAY104" s="197"/>
      <c r="WAZ104" s="197"/>
      <c r="WBA104" s="197"/>
      <c r="WBB104" s="197"/>
      <c r="WBC104" s="197"/>
      <c r="WBD104" s="197"/>
      <c r="WBE104" s="197"/>
      <c r="WBF104" s="197"/>
      <c r="WBG104" s="197"/>
      <c r="WBH104" s="197"/>
      <c r="WBI104" s="197"/>
      <c r="WBJ104" s="197"/>
      <c r="WBK104" s="197"/>
      <c r="WBL104" s="197"/>
      <c r="WBM104" s="197"/>
      <c r="WBN104" s="197"/>
      <c r="WBO104" s="197"/>
      <c r="WBP104" s="197"/>
      <c r="WBQ104" s="197"/>
      <c r="WBR104" s="197"/>
      <c r="WBS104" s="197"/>
      <c r="WBT104" s="197"/>
      <c r="WBU104" s="197"/>
      <c r="WBV104" s="197"/>
      <c r="WBW104" s="197"/>
      <c r="WBX104" s="197"/>
      <c r="WBY104" s="197"/>
      <c r="WBZ104" s="197"/>
      <c r="WCA104" s="197"/>
      <c r="WCB104" s="197"/>
      <c r="WCC104" s="197"/>
      <c r="WCD104" s="197"/>
      <c r="WCE104" s="197"/>
      <c r="WCF104" s="197"/>
      <c r="WCG104" s="197"/>
      <c r="WCH104" s="197"/>
      <c r="WCI104" s="197"/>
      <c r="WCJ104" s="197"/>
      <c r="WCK104" s="197"/>
      <c r="WCL104" s="197"/>
      <c r="WCM104" s="197"/>
      <c r="WCN104" s="197"/>
      <c r="WCO104" s="197"/>
      <c r="WCP104" s="197"/>
      <c r="WCQ104" s="197"/>
      <c r="WCR104" s="197"/>
      <c r="WCS104" s="197"/>
      <c r="WCT104" s="197"/>
      <c r="WCU104" s="197"/>
      <c r="WCV104" s="197"/>
      <c r="WCW104" s="197"/>
      <c r="WCX104" s="197"/>
      <c r="WCY104" s="197"/>
      <c r="WCZ104" s="197"/>
      <c r="WDA104" s="197"/>
      <c r="WDB104" s="197"/>
      <c r="WDC104" s="197"/>
      <c r="WDD104" s="197"/>
      <c r="WDE104" s="197"/>
      <c r="WDF104" s="197"/>
      <c r="WDG104" s="197"/>
      <c r="WDH104" s="197"/>
      <c r="WDI104" s="197"/>
      <c r="WDJ104" s="197"/>
      <c r="WDK104" s="197"/>
      <c r="WDL104" s="197"/>
      <c r="WDM104" s="197"/>
      <c r="WDN104" s="197"/>
      <c r="WDO104" s="197"/>
      <c r="WDP104" s="197"/>
      <c r="WDQ104" s="197"/>
      <c r="WDR104" s="197"/>
      <c r="WDS104" s="197"/>
      <c r="WDT104" s="197"/>
      <c r="WDU104" s="197"/>
      <c r="WDV104" s="197"/>
      <c r="WDW104" s="197"/>
      <c r="WDX104" s="197"/>
      <c r="WDY104" s="197"/>
      <c r="WDZ104" s="197"/>
      <c r="WEA104" s="197"/>
      <c r="WEB104" s="197"/>
      <c r="WEC104" s="197"/>
      <c r="WED104" s="197"/>
      <c r="WEE104" s="197"/>
      <c r="WEF104" s="197"/>
      <c r="WEG104" s="197"/>
      <c r="WEH104" s="197"/>
      <c r="WEI104" s="197"/>
      <c r="WEJ104" s="197"/>
      <c r="WEK104" s="197"/>
      <c r="WEL104" s="197"/>
      <c r="WEM104" s="197"/>
      <c r="WEN104" s="197"/>
      <c r="WEO104" s="197"/>
      <c r="WEP104" s="197"/>
      <c r="WEQ104" s="197"/>
      <c r="WER104" s="197"/>
      <c r="WES104" s="197"/>
      <c r="WET104" s="197"/>
      <c r="WEU104" s="197"/>
      <c r="WEV104" s="197"/>
      <c r="WEW104" s="197"/>
      <c r="WEX104" s="197"/>
      <c r="WEY104" s="197"/>
      <c r="WEZ104" s="197"/>
      <c r="WFA104" s="197"/>
      <c r="WFB104" s="197"/>
      <c r="WFC104" s="197"/>
      <c r="WFD104" s="197"/>
      <c r="WFE104" s="197"/>
      <c r="WFF104" s="197"/>
      <c r="WFG104" s="197"/>
      <c r="WFH104" s="197"/>
      <c r="WFI104" s="197"/>
      <c r="WFJ104" s="197"/>
      <c r="WFK104" s="197"/>
      <c r="WFL104" s="197"/>
      <c r="WFM104" s="197"/>
      <c r="WFN104" s="197"/>
      <c r="WFO104" s="197"/>
      <c r="WFP104" s="197"/>
      <c r="WFQ104" s="197"/>
      <c r="WFR104" s="197"/>
      <c r="WFS104" s="197"/>
      <c r="WFT104" s="197"/>
      <c r="WFU104" s="197"/>
      <c r="WFV104" s="197"/>
      <c r="WFW104" s="197"/>
      <c r="WFX104" s="197"/>
      <c r="WFY104" s="197"/>
      <c r="WFZ104" s="197"/>
      <c r="WGA104" s="197"/>
      <c r="WGB104" s="197"/>
      <c r="WGC104" s="197"/>
      <c r="WGD104" s="197"/>
      <c r="WGE104" s="197"/>
      <c r="WGF104" s="197"/>
      <c r="WGG104" s="197"/>
      <c r="WGH104" s="197"/>
      <c r="WGI104" s="197"/>
      <c r="WGJ104" s="197"/>
      <c r="WGK104" s="197"/>
      <c r="WGL104" s="197"/>
      <c r="WGM104" s="197"/>
      <c r="WGN104" s="197"/>
      <c r="WGO104" s="197"/>
      <c r="WGP104" s="197"/>
      <c r="WGQ104" s="197"/>
      <c r="WGR104" s="197"/>
      <c r="WGS104" s="197"/>
      <c r="WGT104" s="197"/>
      <c r="WGU104" s="197"/>
      <c r="WGV104" s="197"/>
      <c r="WGW104" s="197"/>
      <c r="WGX104" s="197"/>
      <c r="WGY104" s="197"/>
      <c r="WGZ104" s="197"/>
      <c r="WHA104" s="197"/>
      <c r="WHB104" s="197"/>
      <c r="WHC104" s="197"/>
      <c r="WHD104" s="197"/>
      <c r="WHE104" s="197"/>
      <c r="WHF104" s="197"/>
      <c r="WHG104" s="197"/>
      <c r="WHH104" s="197"/>
      <c r="WHI104" s="197"/>
      <c r="WHJ104" s="197"/>
      <c r="WHK104" s="197"/>
      <c r="WHL104" s="197"/>
      <c r="WHM104" s="197"/>
      <c r="WHN104" s="197"/>
      <c r="WHO104" s="197"/>
      <c r="WHP104" s="197"/>
      <c r="WHQ104" s="197"/>
      <c r="WHR104" s="197"/>
      <c r="WHS104" s="197"/>
      <c r="WHT104" s="197"/>
      <c r="WHU104" s="197"/>
      <c r="WHV104" s="197"/>
      <c r="WHW104" s="197"/>
      <c r="WHX104" s="197"/>
      <c r="WHY104" s="197"/>
      <c r="WHZ104" s="197"/>
      <c r="WIA104" s="197"/>
      <c r="WIB104" s="197"/>
      <c r="WIC104" s="197"/>
      <c r="WID104" s="197"/>
      <c r="WIE104" s="197"/>
      <c r="WIF104" s="197"/>
      <c r="WIG104" s="197"/>
      <c r="WIH104" s="197"/>
      <c r="WII104" s="197"/>
      <c r="WIJ104" s="197"/>
      <c r="WIK104" s="197"/>
      <c r="WIL104" s="197"/>
      <c r="WIM104" s="197"/>
      <c r="WIN104" s="197"/>
      <c r="WIO104" s="197"/>
      <c r="WIP104" s="197"/>
      <c r="WIQ104" s="197"/>
      <c r="WIR104" s="197"/>
      <c r="WIS104" s="197"/>
      <c r="WIT104" s="197"/>
      <c r="WIU104" s="197"/>
      <c r="WIV104" s="197"/>
      <c r="WIW104" s="197"/>
      <c r="WIX104" s="197"/>
      <c r="WIY104" s="197"/>
      <c r="WIZ104" s="197"/>
      <c r="WJA104" s="197"/>
      <c r="WJB104" s="197"/>
      <c r="WJC104" s="197"/>
      <c r="WJD104" s="197"/>
      <c r="WJE104" s="197"/>
      <c r="WJF104" s="197"/>
      <c r="WJG104" s="197"/>
      <c r="WJH104" s="197"/>
      <c r="WJI104" s="197"/>
      <c r="WJJ104" s="197"/>
      <c r="WJK104" s="197"/>
      <c r="WJL104" s="197"/>
      <c r="WJM104" s="197"/>
      <c r="WJN104" s="197"/>
      <c r="WJO104" s="197"/>
      <c r="WJP104" s="197"/>
      <c r="WJQ104" s="197"/>
      <c r="WJR104" s="197"/>
      <c r="WJS104" s="197"/>
      <c r="WJT104" s="197"/>
      <c r="WJU104" s="197"/>
      <c r="WJV104" s="197"/>
      <c r="WJW104" s="197"/>
      <c r="WJX104" s="197"/>
      <c r="WJY104" s="197"/>
      <c r="WJZ104" s="197"/>
      <c r="WKA104" s="197"/>
      <c r="WKB104" s="197"/>
      <c r="WKC104" s="197"/>
      <c r="WKD104" s="197"/>
      <c r="WKE104" s="197"/>
      <c r="WKF104" s="197"/>
      <c r="WKG104" s="197"/>
      <c r="WKH104" s="197"/>
      <c r="WKI104" s="197"/>
      <c r="WKJ104" s="197"/>
      <c r="WKK104" s="197"/>
      <c r="WKL104" s="197"/>
      <c r="WKM104" s="197"/>
      <c r="WKN104" s="197"/>
      <c r="WKO104" s="197"/>
      <c r="WKP104" s="197"/>
      <c r="WKQ104" s="197"/>
      <c r="WKR104" s="197"/>
      <c r="WKS104" s="197"/>
      <c r="WKT104" s="197"/>
      <c r="WKU104" s="197"/>
      <c r="WKV104" s="197"/>
      <c r="WKW104" s="197"/>
      <c r="WKX104" s="197"/>
      <c r="WKY104" s="197"/>
      <c r="WKZ104" s="197"/>
      <c r="WLA104" s="197"/>
      <c r="WLB104" s="197"/>
      <c r="WLC104" s="197"/>
      <c r="WLD104" s="197"/>
      <c r="WLE104" s="197"/>
      <c r="WLF104" s="197"/>
      <c r="WLG104" s="197"/>
      <c r="WLH104" s="197"/>
      <c r="WLI104" s="197"/>
      <c r="WLJ104" s="197"/>
      <c r="WLK104" s="197"/>
      <c r="WLL104" s="197"/>
      <c r="WLM104" s="197"/>
      <c r="WLN104" s="197"/>
      <c r="WLO104" s="197"/>
      <c r="WLP104" s="197"/>
      <c r="WLQ104" s="197"/>
      <c r="WLR104" s="197"/>
      <c r="WLS104" s="197"/>
      <c r="WLT104" s="197"/>
      <c r="WLU104" s="197"/>
      <c r="WLV104" s="197"/>
      <c r="WLW104" s="197"/>
      <c r="WLX104" s="197"/>
      <c r="WLY104" s="197"/>
      <c r="WLZ104" s="197"/>
      <c r="WMA104" s="197"/>
      <c r="WMB104" s="197"/>
      <c r="WMC104" s="197"/>
      <c r="WMD104" s="197"/>
      <c r="WME104" s="197"/>
      <c r="WMF104" s="197"/>
      <c r="WMG104" s="197"/>
      <c r="WMH104" s="197"/>
      <c r="WMI104" s="197"/>
      <c r="WMJ104" s="197"/>
      <c r="WMK104" s="197"/>
      <c r="WML104" s="197"/>
      <c r="WMM104" s="197"/>
      <c r="WMN104" s="197"/>
      <c r="WMO104" s="197"/>
      <c r="WMP104" s="197"/>
      <c r="WMQ104" s="197"/>
      <c r="WMR104" s="197"/>
      <c r="WMS104" s="197"/>
      <c r="WMT104" s="197"/>
      <c r="WMU104" s="197"/>
      <c r="WMV104" s="197"/>
      <c r="WMW104" s="197"/>
      <c r="WMX104" s="197"/>
      <c r="WMY104" s="197"/>
      <c r="WMZ104" s="197"/>
      <c r="WNA104" s="197"/>
      <c r="WNB104" s="197"/>
      <c r="WNC104" s="197"/>
      <c r="WND104" s="197"/>
      <c r="WNE104" s="197"/>
      <c r="WNF104" s="197"/>
      <c r="WNG104" s="197"/>
      <c r="WNH104" s="197"/>
      <c r="WNI104" s="197"/>
      <c r="WNJ104" s="197"/>
      <c r="WNK104" s="197"/>
      <c r="WNL104" s="197"/>
      <c r="WNM104" s="197"/>
      <c r="WNN104" s="197"/>
      <c r="WNO104" s="197"/>
      <c r="WNP104" s="197"/>
      <c r="WNQ104" s="197"/>
      <c r="WNR104" s="197"/>
      <c r="WNS104" s="197"/>
      <c r="WNT104" s="197"/>
      <c r="WNU104" s="197"/>
      <c r="WNV104" s="197"/>
      <c r="WNW104" s="197"/>
      <c r="WNX104" s="197"/>
      <c r="WNY104" s="197"/>
      <c r="WNZ104" s="197"/>
      <c r="WOA104" s="197"/>
      <c r="WOB104" s="197"/>
      <c r="WOC104" s="197"/>
      <c r="WOD104" s="197"/>
      <c r="WOE104" s="197"/>
      <c r="WOF104" s="197"/>
      <c r="WOG104" s="197"/>
      <c r="WOH104" s="197"/>
      <c r="WOI104" s="197"/>
      <c r="WOJ104" s="197"/>
      <c r="WOK104" s="197"/>
      <c r="WOL104" s="197"/>
      <c r="WOM104" s="197"/>
      <c r="WON104" s="197"/>
      <c r="WOO104" s="197"/>
      <c r="WOP104" s="197"/>
      <c r="WOQ104" s="197"/>
      <c r="WOR104" s="197"/>
      <c r="WOS104" s="197"/>
      <c r="WOT104" s="197"/>
      <c r="WOU104" s="197"/>
      <c r="WOV104" s="197"/>
      <c r="WOW104" s="197"/>
      <c r="WOX104" s="197"/>
      <c r="WOY104" s="197"/>
      <c r="WOZ104" s="197"/>
      <c r="WPA104" s="197"/>
      <c r="WPB104" s="197"/>
      <c r="WPC104" s="197"/>
      <c r="WPD104" s="197"/>
      <c r="WPE104" s="197"/>
      <c r="WPF104" s="197"/>
      <c r="WPG104" s="197"/>
      <c r="WPH104" s="197"/>
      <c r="WPI104" s="197"/>
      <c r="WPJ104" s="197"/>
      <c r="WPK104" s="197"/>
      <c r="WPL104" s="197"/>
      <c r="WPM104" s="197"/>
      <c r="WPN104" s="197"/>
      <c r="WPO104" s="197"/>
      <c r="WPP104" s="197"/>
      <c r="WPQ104" s="197"/>
      <c r="WPR104" s="197"/>
      <c r="WPS104" s="197"/>
      <c r="WPT104" s="197"/>
      <c r="WPU104" s="197"/>
      <c r="WPV104" s="197"/>
      <c r="WPW104" s="197"/>
      <c r="WPX104" s="197"/>
      <c r="WPY104" s="197"/>
      <c r="WPZ104" s="197"/>
      <c r="WQA104" s="197"/>
      <c r="WQB104" s="197"/>
      <c r="WQC104" s="197"/>
      <c r="WQD104" s="197"/>
      <c r="WQE104" s="197"/>
      <c r="WQF104" s="197"/>
      <c r="WQG104" s="197"/>
      <c r="WQH104" s="197"/>
      <c r="WQI104" s="197"/>
      <c r="WQJ104" s="197"/>
      <c r="WQK104" s="197"/>
      <c r="WQL104" s="197"/>
      <c r="WQM104" s="197"/>
      <c r="WQN104" s="197"/>
      <c r="WQO104" s="197"/>
      <c r="WQP104" s="197"/>
      <c r="WQQ104" s="197"/>
      <c r="WQR104" s="197"/>
      <c r="WQS104" s="197"/>
      <c r="WQT104" s="197"/>
      <c r="WQU104" s="197"/>
      <c r="WQV104" s="197"/>
      <c r="WQW104" s="197"/>
      <c r="WQX104" s="197"/>
      <c r="WQY104" s="197"/>
      <c r="WQZ104" s="197"/>
      <c r="WRA104" s="197"/>
      <c r="WRB104" s="197"/>
      <c r="WRC104" s="197"/>
      <c r="WRD104" s="197"/>
      <c r="WRE104" s="197"/>
      <c r="WRF104" s="197"/>
      <c r="WRG104" s="197"/>
      <c r="WRH104" s="197"/>
      <c r="WRI104" s="197"/>
      <c r="WRJ104" s="197"/>
      <c r="WRK104" s="197"/>
      <c r="WRL104" s="197"/>
      <c r="WRM104" s="197"/>
      <c r="WRN104" s="197"/>
      <c r="WRO104" s="197"/>
      <c r="WRP104" s="197"/>
      <c r="WRQ104" s="197"/>
      <c r="WRR104" s="197"/>
      <c r="WRS104" s="197"/>
      <c r="WRT104" s="197"/>
      <c r="WRU104" s="197"/>
      <c r="WRV104" s="197"/>
      <c r="WRW104" s="197"/>
      <c r="WRX104" s="197"/>
      <c r="WRY104" s="197"/>
      <c r="WRZ104" s="197"/>
      <c r="WSA104" s="197"/>
      <c r="WSB104" s="197"/>
      <c r="WSC104" s="197"/>
      <c r="WSD104" s="197"/>
      <c r="WSE104" s="197"/>
      <c r="WSF104" s="197"/>
      <c r="WSG104" s="197"/>
      <c r="WSH104" s="197"/>
      <c r="WSI104" s="197"/>
      <c r="WSJ104" s="197"/>
      <c r="WSK104" s="197"/>
      <c r="WSL104" s="197"/>
      <c r="WSM104" s="197"/>
      <c r="WSN104" s="197"/>
      <c r="WSO104" s="197"/>
      <c r="WSP104" s="197"/>
      <c r="WSQ104" s="197"/>
      <c r="WSR104" s="197"/>
      <c r="WSS104" s="197"/>
      <c r="WST104" s="197"/>
      <c r="WSU104" s="197"/>
      <c r="WSV104" s="197"/>
      <c r="WSW104" s="197"/>
      <c r="WSX104" s="197"/>
      <c r="WSY104" s="197"/>
      <c r="WSZ104" s="197"/>
      <c r="WTA104" s="197"/>
      <c r="WTB104" s="197"/>
      <c r="WTC104" s="197"/>
      <c r="WTD104" s="197"/>
      <c r="WTE104" s="197"/>
      <c r="WTF104" s="197"/>
      <c r="WTG104" s="197"/>
      <c r="WTH104" s="197"/>
      <c r="WTI104" s="197"/>
      <c r="WTJ104" s="197"/>
      <c r="WTK104" s="197"/>
      <c r="WTL104" s="197"/>
      <c r="WTM104" s="197"/>
      <c r="WTN104" s="197"/>
      <c r="WTO104" s="197"/>
      <c r="WTP104" s="197"/>
      <c r="WTQ104" s="197"/>
      <c r="WTR104" s="197"/>
      <c r="WTS104" s="197"/>
      <c r="WTT104" s="197"/>
      <c r="WTU104" s="197"/>
      <c r="WTV104" s="197"/>
      <c r="WTW104" s="197"/>
      <c r="WTX104" s="197"/>
      <c r="WTY104" s="197"/>
      <c r="WTZ104" s="197"/>
      <c r="WUA104" s="197"/>
      <c r="WUB104" s="197"/>
      <c r="WUC104" s="197"/>
      <c r="WUD104" s="197"/>
      <c r="WUE104" s="197"/>
      <c r="WUF104" s="197"/>
      <c r="WUG104" s="197"/>
      <c r="WUH104" s="197"/>
      <c r="WUI104" s="197"/>
      <c r="WUJ104" s="197"/>
      <c r="WUK104" s="197"/>
      <c r="WUL104" s="197"/>
      <c r="WUM104" s="197"/>
      <c r="WUN104" s="197"/>
      <c r="WUO104" s="197"/>
      <c r="WUP104" s="197"/>
      <c r="WUQ104" s="197"/>
      <c r="WUR104" s="197"/>
      <c r="WUS104" s="197"/>
      <c r="WUT104" s="197"/>
      <c r="WUU104" s="197"/>
      <c r="WUV104" s="197"/>
      <c r="WUW104" s="197"/>
      <c r="WUX104" s="197"/>
      <c r="WUY104" s="197"/>
      <c r="WUZ104" s="197"/>
      <c r="WVA104" s="197"/>
      <c r="WVB104" s="197"/>
      <c r="WVC104" s="197"/>
      <c r="WVD104" s="197"/>
      <c r="WVE104" s="197"/>
      <c r="WVF104" s="197"/>
      <c r="WVG104" s="197"/>
      <c r="WVH104" s="197"/>
      <c r="WVI104" s="197"/>
      <c r="WVJ104" s="197"/>
      <c r="WVK104" s="197"/>
      <c r="WVL104" s="197"/>
      <c r="WVM104" s="197"/>
      <c r="WVN104" s="197"/>
      <c r="WVO104" s="197"/>
      <c r="WVP104" s="197"/>
      <c r="WVQ104" s="197"/>
      <c r="WVR104" s="197"/>
      <c r="WVS104" s="197"/>
      <c r="WVT104" s="197"/>
      <c r="WVU104" s="197"/>
      <c r="WVV104" s="197"/>
      <c r="WVW104" s="197"/>
      <c r="WVX104" s="197"/>
      <c r="WVY104" s="197"/>
      <c r="WVZ104" s="197"/>
      <c r="WWA104" s="197"/>
      <c r="WWB104" s="197"/>
      <c r="WWC104" s="197"/>
      <c r="WWD104" s="197"/>
      <c r="WWE104" s="197"/>
      <c r="WWF104" s="197"/>
      <c r="WWG104" s="197"/>
      <c r="WWH104" s="197"/>
      <c r="WWI104" s="197"/>
      <c r="WWJ104" s="197"/>
      <c r="WWK104" s="197"/>
      <c r="WWL104" s="197"/>
      <c r="WWM104" s="197"/>
      <c r="WWN104" s="197"/>
      <c r="WWO104" s="197"/>
      <c r="WWP104" s="197"/>
      <c r="WWQ104" s="197"/>
      <c r="WWR104" s="197"/>
      <c r="WWS104" s="197"/>
      <c r="WWT104" s="197"/>
      <c r="WWU104" s="197"/>
      <c r="WWV104" s="197"/>
      <c r="WWW104" s="197"/>
      <c r="WWX104" s="197"/>
      <c r="WWY104" s="197"/>
      <c r="WWZ104" s="197"/>
      <c r="WXA104" s="197"/>
      <c r="WXB104" s="197"/>
      <c r="WXC104" s="197"/>
      <c r="WXD104" s="197"/>
      <c r="WXE104" s="197"/>
      <c r="WXF104" s="197"/>
      <c r="WXG104" s="197"/>
      <c r="WXH104" s="197"/>
      <c r="WXI104" s="197"/>
      <c r="WXJ104" s="197"/>
      <c r="WXK104" s="197"/>
      <c r="WXL104" s="197"/>
      <c r="WXM104" s="197"/>
      <c r="WXN104" s="197"/>
      <c r="WXO104" s="197"/>
      <c r="WXP104" s="197"/>
      <c r="WXQ104" s="197"/>
      <c r="WXR104" s="197"/>
      <c r="WXS104" s="197"/>
      <c r="WXT104" s="197"/>
      <c r="WXU104" s="197"/>
      <c r="WXV104" s="197"/>
      <c r="WXW104" s="197"/>
      <c r="WXX104" s="197"/>
      <c r="WXY104" s="197"/>
      <c r="WXZ104" s="197"/>
      <c r="WYA104" s="197"/>
      <c r="WYB104" s="197"/>
      <c r="WYC104" s="197"/>
      <c r="WYD104" s="197"/>
      <c r="WYE104" s="197"/>
      <c r="WYF104" s="197"/>
      <c r="WYG104" s="197"/>
      <c r="WYH104" s="197"/>
      <c r="WYI104" s="197"/>
      <c r="WYJ104" s="197"/>
      <c r="WYK104" s="197"/>
      <c r="WYL104" s="197"/>
      <c r="WYM104" s="197"/>
      <c r="WYN104" s="197"/>
      <c r="WYO104" s="197"/>
      <c r="WYP104" s="197"/>
      <c r="WYQ104" s="197"/>
      <c r="WYR104" s="197"/>
      <c r="WYS104" s="197"/>
      <c r="WYT104" s="197"/>
      <c r="WYU104" s="197"/>
      <c r="WYV104" s="197"/>
      <c r="WYW104" s="197"/>
      <c r="WYX104" s="197"/>
      <c r="WYY104" s="197"/>
      <c r="WYZ104" s="197"/>
      <c r="WZA104" s="197"/>
      <c r="WZB104" s="197"/>
      <c r="WZC104" s="197"/>
      <c r="WZD104" s="197"/>
      <c r="WZE104" s="197"/>
      <c r="WZF104" s="197"/>
      <c r="WZG104" s="197"/>
      <c r="WZH104" s="197"/>
      <c r="WZI104" s="197"/>
      <c r="WZJ104" s="197"/>
      <c r="WZK104" s="197"/>
      <c r="WZL104" s="197"/>
      <c r="WZM104" s="197"/>
      <c r="WZN104" s="197"/>
      <c r="WZO104" s="197"/>
      <c r="WZP104" s="197"/>
      <c r="WZQ104" s="197"/>
      <c r="WZR104" s="197"/>
      <c r="WZS104" s="197"/>
      <c r="WZT104" s="197"/>
      <c r="WZU104" s="197"/>
      <c r="WZV104" s="197"/>
      <c r="WZW104" s="197"/>
      <c r="WZX104" s="197"/>
      <c r="WZY104" s="197"/>
      <c r="WZZ104" s="197"/>
      <c r="XAA104" s="197"/>
      <c r="XAB104" s="197"/>
      <c r="XAC104" s="197"/>
      <c r="XAD104" s="197"/>
      <c r="XAE104" s="197"/>
      <c r="XAF104" s="197"/>
      <c r="XAG104" s="197"/>
      <c r="XAH104" s="197"/>
      <c r="XAI104" s="197"/>
      <c r="XAJ104" s="197"/>
      <c r="XAK104" s="197"/>
      <c r="XAL104" s="197"/>
      <c r="XAM104" s="197"/>
      <c r="XAN104" s="197"/>
      <c r="XAO104" s="197"/>
      <c r="XAP104" s="197"/>
      <c r="XAQ104" s="197"/>
      <c r="XAR104" s="197"/>
      <c r="XAS104" s="197"/>
      <c r="XAT104" s="197"/>
      <c r="XAU104" s="197"/>
      <c r="XAV104" s="197"/>
      <c r="XAW104" s="197"/>
      <c r="XAX104" s="197"/>
      <c r="XAY104" s="197"/>
      <c r="XAZ104" s="197"/>
      <c r="XBA104" s="197"/>
      <c r="XBB104" s="197"/>
      <c r="XBC104" s="197"/>
      <c r="XBD104" s="197"/>
      <c r="XBE104" s="197"/>
      <c r="XBF104" s="197"/>
      <c r="XBG104" s="197"/>
      <c r="XBH104" s="197"/>
      <c r="XBI104" s="197"/>
      <c r="XBJ104" s="197"/>
      <c r="XBK104" s="197"/>
      <c r="XBL104" s="197"/>
      <c r="XBM104" s="197"/>
      <c r="XBN104" s="197"/>
      <c r="XBO104" s="197"/>
      <c r="XBP104" s="197"/>
      <c r="XBQ104" s="197"/>
      <c r="XBR104" s="197"/>
      <c r="XBS104" s="197"/>
      <c r="XBT104" s="197"/>
      <c r="XBU104" s="197"/>
      <c r="XBV104" s="197"/>
      <c r="XBW104" s="197"/>
      <c r="XBX104" s="197"/>
      <c r="XBY104" s="197"/>
      <c r="XBZ104" s="197"/>
      <c r="XCA104" s="197"/>
      <c r="XCB104" s="197"/>
      <c r="XCC104" s="197"/>
      <c r="XCD104" s="197"/>
      <c r="XCE104" s="197"/>
      <c r="XCF104" s="197"/>
      <c r="XCG104" s="197"/>
      <c r="XCH104" s="197"/>
      <c r="XCI104" s="197"/>
      <c r="XCJ104" s="197"/>
      <c r="XCK104" s="197"/>
      <c r="XCL104" s="197"/>
      <c r="XCM104" s="197"/>
      <c r="XCN104" s="197"/>
      <c r="XCO104" s="197"/>
      <c r="XCP104" s="197"/>
      <c r="XCQ104" s="197"/>
      <c r="XCR104" s="197"/>
      <c r="XCS104" s="197"/>
      <c r="XCT104" s="197"/>
      <c r="XCU104" s="197"/>
      <c r="XCV104" s="197"/>
      <c r="XCW104" s="197"/>
      <c r="XCX104" s="197"/>
      <c r="XCY104" s="197"/>
      <c r="XCZ104" s="197"/>
      <c r="XDA104" s="197"/>
      <c r="XDB104" s="197"/>
      <c r="XDC104" s="197"/>
      <c r="XDD104" s="197"/>
      <c r="XDE104" s="197"/>
      <c r="XDF104" s="197"/>
      <c r="XDG104" s="197"/>
      <c r="XDH104" s="197"/>
      <c r="XDI104" s="197"/>
      <c r="XDJ104" s="197"/>
      <c r="XDK104" s="197"/>
      <c r="XDL104" s="197"/>
      <c r="XDM104" s="197"/>
      <c r="XDN104" s="197"/>
      <c r="XDO104" s="197"/>
      <c r="XDP104" s="197"/>
      <c r="XDQ104" s="197"/>
      <c r="XDR104" s="197"/>
      <c r="XDS104" s="197"/>
      <c r="XDT104" s="197"/>
      <c r="XDU104" s="197"/>
      <c r="XDV104" s="197"/>
      <c r="XDW104" s="197"/>
      <c r="XDX104" s="197"/>
      <c r="XDY104" s="197"/>
      <c r="XDZ104" s="197"/>
      <c r="XEA104" s="197"/>
      <c r="XEB104" s="197"/>
      <c r="XEC104" s="197"/>
      <c r="XED104" s="197"/>
      <c r="XEE104" s="197"/>
      <c r="XEF104" s="197"/>
      <c r="XEG104" s="197"/>
      <c r="XEH104" s="197"/>
      <c r="XEI104" s="197"/>
      <c r="XEJ104" s="197"/>
      <c r="XEK104" s="197"/>
      <c r="XEL104" s="197"/>
      <c r="XEM104" s="197"/>
      <c r="XEN104" s="197"/>
      <c r="XEO104" s="197"/>
      <c r="XEP104" s="197"/>
      <c r="XEQ104" s="197"/>
      <c r="XER104" s="197"/>
      <c r="XES104" s="197"/>
      <c r="XET104" s="197"/>
      <c r="XEU104" s="197"/>
      <c r="XEV104" s="197"/>
      <c r="XEW104" s="197"/>
      <c r="XEX104" s="197"/>
      <c r="XEY104" s="197"/>
      <c r="XEZ104" s="197"/>
      <c r="XFA104" s="197"/>
      <c r="XFB104" s="197"/>
    </row>
    <row r="107" spans="1:16382" x14ac:dyDescent="0.2">
      <c r="A107" s="202"/>
      <c r="B107" s="202"/>
      <c r="C107" s="203"/>
      <c r="D107" s="198"/>
      <c r="E107" s="198"/>
      <c r="F107" s="198"/>
      <c r="G107" s="198"/>
      <c r="H107" s="198"/>
      <c r="I107" s="198"/>
      <c r="J107" s="198"/>
      <c r="K107" s="198"/>
      <c r="L107" s="198"/>
      <c r="M107" s="199"/>
    </row>
    <row r="108" spans="1:16382" x14ac:dyDescent="0.2">
      <c r="A108" s="202"/>
      <c r="B108" s="202"/>
      <c r="C108" s="203"/>
      <c r="D108" s="198"/>
      <c r="E108" s="198"/>
      <c r="F108" s="198"/>
      <c r="G108" s="198"/>
      <c r="H108" s="198"/>
      <c r="I108" s="198"/>
      <c r="J108" s="198"/>
      <c r="K108" s="198"/>
      <c r="L108" s="198"/>
      <c r="M108" s="199"/>
    </row>
    <row r="109" spans="1:16382" x14ac:dyDescent="0.2">
      <c r="A109" s="202"/>
      <c r="B109" s="202"/>
      <c r="C109" s="203"/>
      <c r="D109" s="198"/>
      <c r="E109" s="198"/>
      <c r="F109" s="198"/>
      <c r="G109" s="198"/>
      <c r="H109" s="198"/>
      <c r="I109" s="198"/>
      <c r="J109" s="198"/>
      <c r="K109" s="198"/>
      <c r="L109" s="198"/>
      <c r="M109" s="199"/>
    </row>
    <row r="110" spans="1:16382" x14ac:dyDescent="0.2">
      <c r="A110" s="202"/>
      <c r="B110" s="202"/>
      <c r="C110" s="203"/>
      <c r="D110" s="198"/>
      <c r="E110" s="198"/>
      <c r="F110" s="198"/>
      <c r="G110" s="198"/>
      <c r="H110" s="198"/>
      <c r="I110" s="198"/>
      <c r="J110" s="198"/>
      <c r="K110" s="198"/>
      <c r="L110" s="198"/>
      <c r="M110" s="199"/>
    </row>
    <row r="111" spans="1:16382" x14ac:dyDescent="0.2">
      <c r="A111" s="202"/>
      <c r="B111" s="202"/>
      <c r="C111" s="203"/>
      <c r="D111" s="198"/>
      <c r="E111" s="198"/>
      <c r="F111" s="198"/>
      <c r="G111" s="198"/>
      <c r="H111" s="198"/>
      <c r="I111" s="198"/>
      <c r="J111" s="198"/>
      <c r="K111" s="198"/>
      <c r="L111" s="198"/>
      <c r="M111" s="199"/>
    </row>
    <row r="112" spans="1:16382" x14ac:dyDescent="0.2">
      <c r="A112" s="202"/>
      <c r="B112" s="202"/>
      <c r="C112" s="203"/>
      <c r="D112" s="198"/>
      <c r="E112" s="198"/>
      <c r="F112" s="198"/>
      <c r="G112" s="198"/>
      <c r="H112" s="198"/>
      <c r="I112" s="198"/>
      <c r="J112" s="198"/>
      <c r="K112" s="198"/>
      <c r="L112" s="198"/>
      <c r="M112" s="199"/>
    </row>
    <row r="113" spans="1:13" x14ac:dyDescent="0.2">
      <c r="A113" s="202"/>
      <c r="B113" s="202"/>
      <c r="C113" s="203"/>
      <c r="D113" s="198"/>
      <c r="E113" s="198"/>
      <c r="F113" s="198"/>
      <c r="G113" s="198"/>
      <c r="H113" s="198"/>
      <c r="I113" s="198"/>
      <c r="J113" s="198"/>
      <c r="K113" s="198"/>
      <c r="L113" s="198"/>
      <c r="M113" s="199"/>
    </row>
    <row r="114" spans="1:13" x14ac:dyDescent="0.2">
      <c r="A114" s="202"/>
      <c r="B114" s="202"/>
      <c r="C114" s="203"/>
      <c r="D114" s="198"/>
      <c r="E114" s="198"/>
      <c r="F114" s="198"/>
      <c r="G114" s="198"/>
      <c r="H114" s="198"/>
      <c r="I114" s="198"/>
      <c r="J114" s="198"/>
      <c r="K114" s="198"/>
      <c r="L114" s="198"/>
      <c r="M114" s="199"/>
    </row>
    <row r="115" spans="1:13" x14ac:dyDescent="0.2">
      <c r="A115" s="202"/>
      <c r="B115" s="202"/>
      <c r="C115" s="203"/>
      <c r="D115" s="198"/>
      <c r="E115" s="198"/>
      <c r="F115" s="198"/>
      <c r="G115" s="198"/>
      <c r="H115" s="198"/>
      <c r="I115" s="198"/>
      <c r="J115" s="198"/>
      <c r="K115" s="198"/>
      <c r="L115" s="198"/>
      <c r="M115" s="199"/>
    </row>
    <row r="116" spans="1:13" x14ac:dyDescent="0.2">
      <c r="A116" s="202"/>
      <c r="B116" s="202"/>
      <c r="C116" s="203"/>
      <c r="D116" s="198"/>
      <c r="E116" s="198"/>
      <c r="F116" s="198"/>
      <c r="G116" s="198"/>
      <c r="H116" s="198"/>
      <c r="I116" s="198"/>
      <c r="J116" s="198"/>
      <c r="K116" s="198"/>
      <c r="L116" s="198"/>
      <c r="M116" s="199"/>
    </row>
    <row r="117" spans="1:13" x14ac:dyDescent="0.2">
      <c r="A117" s="202"/>
      <c r="B117" s="202"/>
      <c r="C117" s="203"/>
      <c r="D117" s="198"/>
      <c r="E117" s="198"/>
      <c r="F117" s="198"/>
      <c r="G117" s="198"/>
      <c r="H117" s="198"/>
      <c r="I117" s="198"/>
      <c r="J117" s="198"/>
      <c r="K117" s="198"/>
      <c r="L117" s="198"/>
      <c r="M117" s="199"/>
    </row>
    <row r="118" spans="1:13" x14ac:dyDescent="0.2">
      <c r="A118" s="202"/>
      <c r="B118" s="202"/>
      <c r="C118" s="203"/>
      <c r="D118" s="198"/>
      <c r="E118" s="198"/>
      <c r="F118" s="198"/>
      <c r="G118" s="198"/>
      <c r="H118" s="198"/>
      <c r="I118" s="198"/>
      <c r="J118" s="198"/>
      <c r="K118" s="198"/>
      <c r="L118" s="198"/>
      <c r="M118" s="199"/>
    </row>
    <row r="119" spans="1:13" x14ac:dyDescent="0.2">
      <c r="A119" s="202"/>
      <c r="B119" s="202"/>
      <c r="C119" s="203"/>
      <c r="D119" s="198"/>
      <c r="E119" s="198"/>
      <c r="F119" s="198"/>
      <c r="G119" s="198"/>
      <c r="H119" s="198"/>
      <c r="I119" s="198"/>
      <c r="J119" s="198"/>
      <c r="K119" s="198"/>
      <c r="L119" s="198"/>
      <c r="M119" s="199"/>
    </row>
    <row r="120" spans="1:13" x14ac:dyDescent="0.2">
      <c r="A120" s="202"/>
      <c r="B120" s="202"/>
      <c r="C120" s="203"/>
      <c r="D120" s="198"/>
      <c r="E120" s="198"/>
      <c r="F120" s="198"/>
      <c r="G120" s="198"/>
      <c r="H120" s="198"/>
      <c r="I120" s="198"/>
      <c r="J120" s="198"/>
      <c r="K120" s="198"/>
      <c r="L120" s="198"/>
      <c r="M120" s="199"/>
    </row>
    <row r="121" spans="1:13" x14ac:dyDescent="0.2">
      <c r="A121" s="202"/>
      <c r="B121" s="202"/>
      <c r="C121" s="203"/>
      <c r="D121" s="198"/>
      <c r="E121" s="198"/>
      <c r="F121" s="198"/>
      <c r="G121" s="198"/>
      <c r="H121" s="198"/>
      <c r="I121" s="198"/>
      <c r="J121" s="198"/>
      <c r="K121" s="198"/>
      <c r="L121" s="198"/>
      <c r="M121" s="199"/>
    </row>
    <row r="122" spans="1:13" x14ac:dyDescent="0.2">
      <c r="A122" s="202"/>
      <c r="B122" s="202"/>
      <c r="C122" s="203"/>
      <c r="D122" s="198"/>
      <c r="E122" s="198"/>
      <c r="F122" s="198"/>
      <c r="G122" s="198"/>
      <c r="H122" s="198"/>
      <c r="I122" s="198"/>
      <c r="J122" s="198"/>
      <c r="K122" s="198"/>
      <c r="L122" s="198"/>
      <c r="M122" s="199"/>
    </row>
    <row r="123" spans="1:13" x14ac:dyDescent="0.2">
      <c r="A123" s="202"/>
      <c r="B123" s="202"/>
      <c r="C123" s="203"/>
      <c r="D123" s="198"/>
      <c r="E123" s="198"/>
      <c r="F123" s="198"/>
      <c r="G123" s="198"/>
      <c r="H123" s="198"/>
      <c r="I123" s="198"/>
      <c r="J123" s="198"/>
      <c r="K123" s="198"/>
      <c r="L123" s="198"/>
      <c r="M123" s="199"/>
    </row>
    <row r="124" spans="1:13" x14ac:dyDescent="0.2">
      <c r="A124" s="202"/>
      <c r="B124" s="202"/>
      <c r="C124" s="203"/>
      <c r="D124" s="198"/>
      <c r="E124" s="198"/>
      <c r="F124" s="198"/>
      <c r="G124" s="198"/>
      <c r="H124" s="198"/>
      <c r="I124" s="198"/>
      <c r="J124" s="198"/>
      <c r="K124" s="198"/>
      <c r="L124" s="198"/>
      <c r="M124" s="199"/>
    </row>
    <row r="125" spans="1:13" x14ac:dyDescent="0.2">
      <c r="A125" s="202"/>
      <c r="B125" s="202"/>
      <c r="C125" s="203"/>
      <c r="D125" s="198"/>
      <c r="E125" s="198"/>
      <c r="F125" s="198"/>
      <c r="G125" s="198"/>
      <c r="H125" s="198"/>
      <c r="I125" s="198"/>
      <c r="J125" s="198"/>
      <c r="K125" s="198"/>
      <c r="L125" s="198"/>
      <c r="M125" s="199"/>
    </row>
    <row r="126" spans="1:13" x14ac:dyDescent="0.2">
      <c r="A126" s="202"/>
      <c r="B126" s="202"/>
      <c r="C126" s="203"/>
      <c r="D126" s="198"/>
      <c r="E126" s="198"/>
      <c r="F126" s="198"/>
      <c r="G126" s="198"/>
      <c r="H126" s="198"/>
      <c r="I126" s="198"/>
      <c r="J126" s="198"/>
      <c r="K126" s="198"/>
      <c r="L126" s="198"/>
      <c r="M126" s="199"/>
    </row>
    <row r="127" spans="1:13" x14ac:dyDescent="0.2">
      <c r="A127" s="202"/>
      <c r="B127" s="202"/>
      <c r="C127" s="203"/>
      <c r="D127" s="198"/>
      <c r="E127" s="198"/>
      <c r="F127" s="198"/>
      <c r="G127" s="198"/>
      <c r="H127" s="198"/>
      <c r="I127" s="198"/>
      <c r="J127" s="198"/>
      <c r="K127" s="198"/>
      <c r="L127" s="198"/>
      <c r="M127" s="199"/>
    </row>
    <row r="128" spans="1:13" x14ac:dyDescent="0.2">
      <c r="A128" s="202"/>
      <c r="B128" s="202"/>
      <c r="C128" s="203"/>
      <c r="D128" s="198"/>
      <c r="E128" s="198"/>
      <c r="F128" s="198"/>
      <c r="G128" s="198"/>
      <c r="H128" s="198"/>
      <c r="I128" s="198"/>
      <c r="J128" s="198"/>
      <c r="K128" s="198"/>
      <c r="L128" s="198"/>
      <c r="M128" s="199"/>
    </row>
    <row r="129" spans="1:13" x14ac:dyDescent="0.2">
      <c r="A129" s="202"/>
      <c r="B129" s="202"/>
      <c r="C129" s="203"/>
      <c r="D129" s="198"/>
      <c r="E129" s="198"/>
      <c r="F129" s="198"/>
      <c r="G129" s="198"/>
      <c r="H129" s="198"/>
      <c r="I129" s="198"/>
      <c r="J129" s="198"/>
      <c r="K129" s="198"/>
      <c r="L129" s="198"/>
      <c r="M129" s="199"/>
    </row>
    <row r="130" spans="1:13" x14ac:dyDescent="0.2">
      <c r="A130" s="202"/>
      <c r="B130" s="202"/>
      <c r="C130" s="203"/>
      <c r="D130" s="198"/>
      <c r="E130" s="198"/>
      <c r="F130" s="198"/>
      <c r="G130" s="198"/>
      <c r="H130" s="198"/>
      <c r="I130" s="198"/>
      <c r="J130" s="198"/>
      <c r="K130" s="198"/>
      <c r="L130" s="198"/>
      <c r="M130" s="199"/>
    </row>
    <row r="131" spans="1:13" x14ac:dyDescent="0.2">
      <c r="A131" s="202"/>
      <c r="B131" s="202"/>
      <c r="C131" s="203"/>
      <c r="D131" s="198"/>
      <c r="E131" s="198"/>
      <c r="F131" s="198"/>
      <c r="G131" s="198"/>
      <c r="H131" s="198"/>
      <c r="I131" s="198"/>
      <c r="J131" s="198"/>
      <c r="K131" s="198"/>
      <c r="L131" s="198"/>
      <c r="M131" s="199"/>
    </row>
    <row r="132" spans="1:13" x14ac:dyDescent="0.2">
      <c r="A132" s="202"/>
      <c r="B132" s="202"/>
      <c r="C132" s="203"/>
      <c r="D132" s="198"/>
      <c r="E132" s="198"/>
      <c r="F132" s="198"/>
      <c r="G132" s="198"/>
      <c r="H132" s="198"/>
      <c r="I132" s="198"/>
      <c r="J132" s="198"/>
      <c r="K132" s="198"/>
      <c r="L132" s="198"/>
      <c r="M132" s="199"/>
    </row>
    <row r="133" spans="1:13" x14ac:dyDescent="0.2">
      <c r="A133" s="202"/>
      <c r="B133" s="202"/>
      <c r="C133" s="203"/>
      <c r="D133" s="198"/>
      <c r="E133" s="198"/>
      <c r="F133" s="198"/>
      <c r="G133" s="198"/>
      <c r="H133" s="198"/>
      <c r="I133" s="198"/>
      <c r="J133" s="198"/>
      <c r="K133" s="198"/>
      <c r="L133" s="198"/>
      <c r="M133" s="199"/>
    </row>
    <row r="134" spans="1:13" x14ac:dyDescent="0.2">
      <c r="A134" s="202"/>
      <c r="B134" s="202"/>
      <c r="C134" s="203"/>
      <c r="D134" s="198"/>
      <c r="E134" s="198"/>
      <c r="F134" s="198"/>
      <c r="G134" s="198"/>
      <c r="H134" s="198"/>
      <c r="I134" s="198"/>
      <c r="J134" s="198"/>
      <c r="K134" s="198"/>
      <c r="L134" s="198"/>
      <c r="M134" s="199"/>
    </row>
    <row r="135" spans="1:13" x14ac:dyDescent="0.2">
      <c r="A135" s="202"/>
      <c r="B135" s="202"/>
      <c r="C135" s="203"/>
      <c r="D135" s="198"/>
      <c r="E135" s="198"/>
      <c r="F135" s="198"/>
      <c r="G135" s="198"/>
      <c r="H135" s="198"/>
      <c r="I135" s="198"/>
      <c r="J135" s="198"/>
      <c r="K135" s="198"/>
      <c r="L135" s="198"/>
      <c r="M135" s="199"/>
    </row>
    <row r="136" spans="1:13" x14ac:dyDescent="0.2">
      <c r="A136" s="202"/>
      <c r="B136" s="202"/>
      <c r="C136" s="203"/>
      <c r="D136" s="198"/>
      <c r="E136" s="198"/>
      <c r="F136" s="198"/>
      <c r="G136" s="198"/>
      <c r="H136" s="198"/>
      <c r="I136" s="198"/>
      <c r="J136" s="198"/>
      <c r="K136" s="198"/>
      <c r="L136" s="198"/>
      <c r="M136" s="199"/>
    </row>
    <row r="137" spans="1:13" x14ac:dyDescent="0.2">
      <c r="A137" s="202"/>
      <c r="B137" s="202"/>
      <c r="C137" s="203"/>
      <c r="D137" s="198"/>
      <c r="E137" s="198"/>
      <c r="F137" s="198"/>
      <c r="G137" s="198"/>
      <c r="H137" s="198"/>
      <c r="I137" s="198"/>
      <c r="J137" s="198"/>
      <c r="K137" s="198"/>
      <c r="L137" s="198"/>
      <c r="M137" s="199"/>
    </row>
    <row r="138" spans="1:13" x14ac:dyDescent="0.2">
      <c r="A138" s="200"/>
      <c r="B138" s="200"/>
      <c r="C138" s="200"/>
      <c r="D138" s="198"/>
      <c r="E138" s="198"/>
      <c r="F138" s="198"/>
      <c r="G138" s="198"/>
      <c r="H138" s="198"/>
      <c r="I138" s="198"/>
      <c r="J138" s="198"/>
      <c r="K138" s="198"/>
      <c r="L138" s="198"/>
      <c r="M138" s="199"/>
    </row>
    <row r="139" spans="1:13" x14ac:dyDescent="0.2">
      <c r="A139" s="200"/>
      <c r="B139" s="200"/>
      <c r="C139" s="200"/>
      <c r="D139" s="198"/>
      <c r="E139" s="198"/>
      <c r="F139" s="198"/>
      <c r="G139" s="198"/>
      <c r="H139" s="198"/>
      <c r="I139" s="198"/>
      <c r="J139" s="198"/>
      <c r="K139" s="198"/>
      <c r="L139" s="198"/>
      <c r="M139" s="199"/>
    </row>
    <row r="140" spans="1:13" x14ac:dyDescent="0.2">
      <c r="A140" s="200"/>
      <c r="B140" s="200"/>
      <c r="C140" s="200"/>
      <c r="D140" s="198"/>
      <c r="E140" s="198"/>
      <c r="F140" s="198"/>
      <c r="G140" s="198"/>
      <c r="H140" s="198"/>
      <c r="I140" s="198"/>
      <c r="J140" s="198"/>
      <c r="K140" s="198"/>
      <c r="L140" s="198"/>
      <c r="M140" s="199"/>
    </row>
  </sheetData>
  <mergeCells count="14">
    <mergeCell ref="A2:L2"/>
    <mergeCell ref="A4:A6"/>
    <mergeCell ref="B4:B6"/>
    <mergeCell ref="C4:D4"/>
    <mergeCell ref="E4:F4"/>
    <mergeCell ref="G4:H4"/>
    <mergeCell ref="I4:J4"/>
    <mergeCell ref="I94:J94"/>
    <mergeCell ref="B97:L97"/>
    <mergeCell ref="B98:L98"/>
    <mergeCell ref="B99:L99"/>
    <mergeCell ref="K4:L4"/>
    <mergeCell ref="K5:K6"/>
    <mergeCell ref="L5:L6"/>
  </mergeCells>
  <conditionalFormatting sqref="M7:N103">
    <cfRule type="cellIs" dxfId="12" priority="2" operator="greaterThan">
      <formula>0.2</formula>
    </cfRule>
  </conditionalFormatting>
  <conditionalFormatting sqref="M7:M103 N7:N93">
    <cfRule type="cellIs" dxfId="11" priority="1" operator="greaterThan">
      <formula>0.05</formula>
    </cfRule>
  </conditionalFormatting>
  <pageMargins left="0.7" right="0.7" top="0.75" bottom="0.75" header="0.3" footer="0.3"/>
  <ignoredErrors>
    <ignoredError sqref="C93:J93 K93:L93" formulaRange="1"/>
  </ignoredErrors>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B140"/>
  <sheetViews>
    <sheetView workbookViewId="0"/>
  </sheetViews>
  <sheetFormatPr baseColWidth="10" defaultColWidth="11.42578125" defaultRowHeight="12.75" x14ac:dyDescent="0.2"/>
  <cols>
    <col min="1" max="1" width="3.5703125" style="182" customWidth="1"/>
    <col min="2" max="2" width="88.42578125" style="182" customWidth="1"/>
    <col min="3" max="3" width="13.85546875" style="182" customWidth="1"/>
    <col min="4" max="4" width="16.85546875" style="182" customWidth="1"/>
    <col min="5" max="5" width="14.5703125" style="182" customWidth="1"/>
    <col min="6" max="6" width="17.28515625" style="182" customWidth="1"/>
    <col min="7" max="7" width="13.85546875" style="182" customWidth="1"/>
    <col min="8" max="8" width="16" style="182" customWidth="1"/>
    <col min="9" max="9" width="13" style="182" customWidth="1"/>
    <col min="10" max="10" width="16.28515625" style="182" customWidth="1"/>
    <col min="11" max="11" width="14.28515625" style="182" customWidth="1"/>
    <col min="12" max="12" width="14" style="182" customWidth="1"/>
    <col min="13" max="13" width="10.140625" style="181" customWidth="1"/>
    <col min="14" max="14" width="13.140625" style="181" bestFit="1" customWidth="1"/>
    <col min="15" max="16384" width="11.42578125" style="182"/>
  </cols>
  <sheetData>
    <row r="2" spans="1:18" ht="15" x14ac:dyDescent="0.2">
      <c r="A2" s="419" t="s">
        <v>429</v>
      </c>
      <c r="B2" s="419"/>
      <c r="C2" s="419"/>
      <c r="D2" s="419"/>
      <c r="E2" s="419"/>
      <c r="F2" s="419"/>
      <c r="G2" s="419"/>
      <c r="H2" s="419"/>
      <c r="I2" s="419"/>
      <c r="J2" s="419"/>
      <c r="K2" s="419"/>
      <c r="L2" s="419"/>
      <c r="M2" s="305"/>
    </row>
    <row r="3" spans="1:18" ht="15" x14ac:dyDescent="0.2">
      <c r="A3" s="368"/>
      <c r="B3" s="368"/>
      <c r="C3" s="368"/>
      <c r="D3" s="368"/>
      <c r="E3" s="368"/>
      <c r="F3" s="368"/>
      <c r="G3" s="368"/>
      <c r="H3" s="368"/>
      <c r="I3" s="307"/>
      <c r="J3" s="307"/>
      <c r="K3" s="307"/>
      <c r="L3" s="307"/>
      <c r="M3" s="305"/>
    </row>
    <row r="4" spans="1:18" ht="35.25" customHeight="1" x14ac:dyDescent="0.2">
      <c r="A4" s="394" t="s">
        <v>233</v>
      </c>
      <c r="B4" s="402" t="s">
        <v>0</v>
      </c>
      <c r="C4" s="405" t="s">
        <v>491</v>
      </c>
      <c r="D4" s="405"/>
      <c r="E4" s="405" t="s">
        <v>492</v>
      </c>
      <c r="F4" s="405"/>
      <c r="G4" s="405" t="s">
        <v>493</v>
      </c>
      <c r="H4" s="405"/>
      <c r="I4" s="405" t="s">
        <v>494</v>
      </c>
      <c r="J4" s="405"/>
      <c r="K4" s="400" t="s">
        <v>495</v>
      </c>
      <c r="L4" s="401"/>
      <c r="M4" s="183"/>
    </row>
    <row r="5" spans="1:18" ht="15" customHeight="1" x14ac:dyDescent="0.2">
      <c r="A5" s="395"/>
      <c r="B5" s="403"/>
      <c r="C5" s="367" t="s">
        <v>54</v>
      </c>
      <c r="D5" s="277" t="s">
        <v>55</v>
      </c>
      <c r="E5" s="367" t="s">
        <v>54</v>
      </c>
      <c r="F5" s="277" t="s">
        <v>55</v>
      </c>
      <c r="G5" s="367" t="s">
        <v>54</v>
      </c>
      <c r="H5" s="277" t="s">
        <v>55</v>
      </c>
      <c r="I5" s="367" t="s">
        <v>54</v>
      </c>
      <c r="J5" s="277" t="s">
        <v>55</v>
      </c>
      <c r="K5" s="406" t="s">
        <v>54</v>
      </c>
      <c r="L5" s="408" t="s">
        <v>55</v>
      </c>
      <c r="M5" s="183"/>
      <c r="Q5" s="184"/>
    </row>
    <row r="6" spans="1:18" ht="15" customHeight="1" x14ac:dyDescent="0.2">
      <c r="A6" s="396"/>
      <c r="B6" s="404"/>
      <c r="C6" s="279">
        <v>44645</v>
      </c>
      <c r="D6" s="280">
        <v>44651</v>
      </c>
      <c r="E6" s="279">
        <v>44739</v>
      </c>
      <c r="F6" s="280">
        <v>44742</v>
      </c>
      <c r="G6" s="279">
        <v>44833</v>
      </c>
      <c r="H6" s="280">
        <v>44834</v>
      </c>
      <c r="I6" s="279">
        <v>44921</v>
      </c>
      <c r="J6" s="280">
        <v>44926</v>
      </c>
      <c r="K6" s="407"/>
      <c r="L6" s="409"/>
      <c r="M6" s="183"/>
    </row>
    <row r="7" spans="1:18" ht="15" customHeight="1" x14ac:dyDescent="0.2">
      <c r="A7" s="281">
        <v>1</v>
      </c>
      <c r="B7" s="282" t="s">
        <v>1</v>
      </c>
      <c r="C7" s="283">
        <v>71720</v>
      </c>
      <c r="D7" s="284">
        <v>5811</v>
      </c>
      <c r="E7" s="283">
        <v>73207</v>
      </c>
      <c r="F7" s="284">
        <v>66</v>
      </c>
      <c r="G7" s="283">
        <v>74747</v>
      </c>
      <c r="H7" s="284">
        <v>6120</v>
      </c>
      <c r="I7" s="283"/>
      <c r="J7" s="284"/>
      <c r="K7" s="283">
        <v>4392</v>
      </c>
      <c r="L7" s="285">
        <v>398</v>
      </c>
      <c r="M7" s="185"/>
      <c r="N7" s="370"/>
      <c r="O7" s="371"/>
      <c r="P7" s="224"/>
    </row>
    <row r="8" spans="1:18" ht="15" customHeight="1" x14ac:dyDescent="0.2">
      <c r="A8" s="281">
        <v>2</v>
      </c>
      <c r="B8" s="282" t="s">
        <v>2</v>
      </c>
      <c r="C8" s="283">
        <v>103996</v>
      </c>
      <c r="D8" s="284">
        <v>5721</v>
      </c>
      <c r="E8" s="283">
        <v>105441</v>
      </c>
      <c r="F8" s="284">
        <v>5996</v>
      </c>
      <c r="G8" s="283">
        <v>106785</v>
      </c>
      <c r="H8" s="284">
        <v>6074</v>
      </c>
      <c r="I8" s="283"/>
      <c r="J8" s="284"/>
      <c r="K8" s="283">
        <v>4015</v>
      </c>
      <c r="L8" s="285">
        <v>395</v>
      </c>
      <c r="M8" s="185"/>
      <c r="N8" s="186"/>
      <c r="O8" s="224"/>
      <c r="P8" s="224"/>
    </row>
    <row r="9" spans="1:18" ht="13.9" customHeight="1" x14ac:dyDescent="0.2">
      <c r="A9" s="281">
        <v>3</v>
      </c>
      <c r="B9" s="282" t="s">
        <v>3</v>
      </c>
      <c r="C9" s="283">
        <v>6826891</v>
      </c>
      <c r="D9" s="284">
        <v>24461</v>
      </c>
      <c r="E9" s="283">
        <v>7065687</v>
      </c>
      <c r="F9" s="284">
        <v>25783</v>
      </c>
      <c r="G9" s="283">
        <v>7296754</v>
      </c>
      <c r="H9" s="284">
        <v>26368</v>
      </c>
      <c r="I9" s="283"/>
      <c r="J9" s="284"/>
      <c r="K9" s="283">
        <v>664578</v>
      </c>
      <c r="L9" s="285">
        <v>2328</v>
      </c>
      <c r="M9" s="185"/>
      <c r="N9" s="186"/>
      <c r="O9" s="224"/>
      <c r="P9" s="224"/>
    </row>
    <row r="10" spans="1:18" ht="13.9" customHeight="1" x14ac:dyDescent="0.2">
      <c r="A10" s="281">
        <v>4</v>
      </c>
      <c r="B10" s="282" t="s">
        <v>4</v>
      </c>
      <c r="C10" s="283">
        <v>284780</v>
      </c>
      <c r="D10" s="284">
        <v>20553</v>
      </c>
      <c r="E10" s="283">
        <v>290972</v>
      </c>
      <c r="F10" s="284">
        <v>21223</v>
      </c>
      <c r="G10" s="283">
        <v>297207</v>
      </c>
      <c r="H10" s="284">
        <v>21673</v>
      </c>
      <c r="I10" s="283"/>
      <c r="J10" s="284"/>
      <c r="K10" s="283">
        <v>18623</v>
      </c>
      <c r="L10" s="285">
        <v>1560</v>
      </c>
      <c r="M10" s="185"/>
      <c r="N10" s="186"/>
      <c r="R10" s="187"/>
    </row>
    <row r="11" spans="1:18" ht="13.9" customHeight="1" x14ac:dyDescent="0.2">
      <c r="A11" s="281">
        <v>5</v>
      </c>
      <c r="B11" s="282" t="s">
        <v>5</v>
      </c>
      <c r="C11" s="283">
        <v>1396536</v>
      </c>
      <c r="D11" s="284">
        <v>19352</v>
      </c>
      <c r="E11" s="283">
        <v>1418789</v>
      </c>
      <c r="F11" s="284">
        <v>20282</v>
      </c>
      <c r="G11" s="283">
        <v>1442249</v>
      </c>
      <c r="H11" s="284">
        <v>20614</v>
      </c>
      <c r="I11" s="283"/>
      <c r="J11" s="284"/>
      <c r="K11" s="283">
        <v>65648</v>
      </c>
      <c r="L11" s="285">
        <v>1570</v>
      </c>
      <c r="M11" s="185"/>
      <c r="N11" s="186"/>
      <c r="R11" s="187"/>
    </row>
    <row r="12" spans="1:18" ht="13.9" customHeight="1" x14ac:dyDescent="0.2">
      <c r="A12" s="281">
        <v>6</v>
      </c>
      <c r="B12" s="282" t="s">
        <v>6</v>
      </c>
      <c r="C12" s="283">
        <v>18534</v>
      </c>
      <c r="D12" s="284">
        <v>9278</v>
      </c>
      <c r="E12" s="283">
        <v>18963</v>
      </c>
      <c r="F12" s="284">
        <v>9660</v>
      </c>
      <c r="G12" s="283">
        <v>19374</v>
      </c>
      <c r="H12" s="284">
        <v>9766</v>
      </c>
      <c r="I12" s="283"/>
      <c r="J12" s="284"/>
      <c r="K12" s="283">
        <v>1300</v>
      </c>
      <c r="L12" s="285">
        <v>587</v>
      </c>
      <c r="M12" s="185"/>
      <c r="N12" s="186"/>
      <c r="R12" s="187"/>
    </row>
    <row r="13" spans="1:18" ht="13.9" customHeight="1" x14ac:dyDescent="0.2">
      <c r="A13" s="281">
        <v>7</v>
      </c>
      <c r="B13" s="282" t="s">
        <v>7</v>
      </c>
      <c r="C13" s="283">
        <v>1898516</v>
      </c>
      <c r="D13" s="284">
        <v>161049</v>
      </c>
      <c r="E13" s="283">
        <v>1940646</v>
      </c>
      <c r="F13" s="284">
        <v>166638</v>
      </c>
      <c r="G13" s="283">
        <v>1984439</v>
      </c>
      <c r="H13" s="284">
        <v>168510</v>
      </c>
      <c r="I13" s="283"/>
      <c r="J13" s="284"/>
      <c r="K13" s="283">
        <v>125324</v>
      </c>
      <c r="L13" s="285">
        <v>9189</v>
      </c>
      <c r="M13" s="185"/>
      <c r="N13" s="186"/>
      <c r="R13" s="187"/>
    </row>
    <row r="14" spans="1:18" ht="13.9" customHeight="1" x14ac:dyDescent="0.2">
      <c r="A14" s="281">
        <v>8</v>
      </c>
      <c r="B14" s="282" t="s">
        <v>8</v>
      </c>
      <c r="C14" s="283">
        <v>205409</v>
      </c>
      <c r="D14" s="284">
        <v>42333</v>
      </c>
      <c r="E14" s="283">
        <v>210338</v>
      </c>
      <c r="F14" s="284">
        <v>46071</v>
      </c>
      <c r="G14" s="283">
        <v>215592</v>
      </c>
      <c r="H14" s="284">
        <v>46940</v>
      </c>
      <c r="I14" s="283"/>
      <c r="J14" s="284"/>
      <c r="K14" s="283">
        <v>14898</v>
      </c>
      <c r="L14" s="285">
        <v>5312</v>
      </c>
      <c r="M14" s="185"/>
      <c r="N14" s="186"/>
      <c r="R14" s="187"/>
    </row>
    <row r="15" spans="1:18" ht="13.9" customHeight="1" x14ac:dyDescent="0.2">
      <c r="A15" s="281">
        <v>9</v>
      </c>
      <c r="B15" s="282" t="s">
        <v>9</v>
      </c>
      <c r="C15" s="283">
        <v>13216</v>
      </c>
      <c r="D15" s="284">
        <v>526</v>
      </c>
      <c r="E15" s="283">
        <v>13440</v>
      </c>
      <c r="F15" s="284">
        <v>553</v>
      </c>
      <c r="G15" s="283">
        <v>13631</v>
      </c>
      <c r="H15" s="284">
        <v>565</v>
      </c>
      <c r="I15" s="283"/>
      <c r="J15" s="284"/>
      <c r="K15" s="283">
        <v>619</v>
      </c>
      <c r="L15" s="285">
        <v>42</v>
      </c>
      <c r="M15" s="185"/>
      <c r="N15" s="186"/>
      <c r="R15" s="187"/>
    </row>
    <row r="16" spans="1:18" ht="13.9" customHeight="1" x14ac:dyDescent="0.2">
      <c r="A16" s="281">
        <v>10</v>
      </c>
      <c r="B16" s="282" t="s">
        <v>10</v>
      </c>
      <c r="C16" s="283">
        <v>11181</v>
      </c>
      <c r="D16" s="284">
        <v>2264</v>
      </c>
      <c r="E16" s="283">
        <v>11401</v>
      </c>
      <c r="F16" s="284">
        <v>2439</v>
      </c>
      <c r="G16" s="283">
        <v>11626</v>
      </c>
      <c r="H16" s="284">
        <v>2467</v>
      </c>
      <c r="I16" s="283"/>
      <c r="J16" s="284"/>
      <c r="K16" s="283">
        <v>631</v>
      </c>
      <c r="L16" s="285">
        <v>224</v>
      </c>
      <c r="M16" s="185"/>
      <c r="N16" s="186"/>
      <c r="R16" s="187"/>
    </row>
    <row r="17" spans="1:18" ht="13.9" customHeight="1" x14ac:dyDescent="0.2">
      <c r="A17" s="281">
        <v>11</v>
      </c>
      <c r="B17" s="282" t="s">
        <v>11</v>
      </c>
      <c r="C17" s="283">
        <v>959216</v>
      </c>
      <c r="D17" s="284">
        <v>32914</v>
      </c>
      <c r="E17" s="283">
        <v>975845</v>
      </c>
      <c r="F17" s="284">
        <v>34335</v>
      </c>
      <c r="G17" s="283">
        <v>992808</v>
      </c>
      <c r="H17" s="284">
        <v>34789</v>
      </c>
      <c r="I17" s="283"/>
      <c r="J17" s="284"/>
      <c r="K17" s="283">
        <v>48526</v>
      </c>
      <c r="L17" s="285">
        <v>2366</v>
      </c>
      <c r="M17" s="185"/>
      <c r="N17" s="186"/>
      <c r="R17" s="187"/>
    </row>
    <row r="18" spans="1:18" ht="13.9" customHeight="1" x14ac:dyDescent="0.2">
      <c r="A18" s="281">
        <v>12</v>
      </c>
      <c r="B18" s="282" t="s">
        <v>12</v>
      </c>
      <c r="C18" s="283">
        <v>44397</v>
      </c>
      <c r="D18" s="284">
        <v>3545</v>
      </c>
      <c r="E18" s="283">
        <v>45525</v>
      </c>
      <c r="F18" s="284">
        <v>3747</v>
      </c>
      <c r="G18" s="283">
        <v>46657</v>
      </c>
      <c r="H18" s="284">
        <v>3825</v>
      </c>
      <c r="I18" s="283"/>
      <c r="J18" s="284"/>
      <c r="K18" s="283">
        <v>3266</v>
      </c>
      <c r="L18" s="285">
        <v>350</v>
      </c>
      <c r="M18" s="185"/>
      <c r="N18" s="186"/>
      <c r="O18" s="201"/>
    </row>
    <row r="19" spans="1:18" ht="13.9" customHeight="1" x14ac:dyDescent="0.2">
      <c r="A19" s="281">
        <v>13</v>
      </c>
      <c r="B19" s="282" t="s">
        <v>13</v>
      </c>
      <c r="C19" s="283">
        <v>6271</v>
      </c>
      <c r="D19" s="284">
        <v>970</v>
      </c>
      <c r="E19" s="283">
        <v>6360</v>
      </c>
      <c r="F19" s="284">
        <v>995</v>
      </c>
      <c r="G19" s="283">
        <v>6439</v>
      </c>
      <c r="H19" s="284">
        <v>1015</v>
      </c>
      <c r="I19" s="283"/>
      <c r="J19" s="284"/>
      <c r="K19" s="283">
        <v>243</v>
      </c>
      <c r="L19" s="285">
        <v>65</v>
      </c>
      <c r="M19" s="185"/>
      <c r="N19" s="186"/>
    </row>
    <row r="20" spans="1:18" ht="13.9" customHeight="1" x14ac:dyDescent="0.2">
      <c r="A20" s="281">
        <v>14</v>
      </c>
      <c r="B20" s="282" t="s">
        <v>14</v>
      </c>
      <c r="C20" s="283">
        <v>17525</v>
      </c>
      <c r="D20" s="284">
        <v>2065</v>
      </c>
      <c r="E20" s="283">
        <v>17798</v>
      </c>
      <c r="F20" s="284">
        <v>2191</v>
      </c>
      <c r="G20" s="283">
        <v>18083</v>
      </c>
      <c r="H20" s="284">
        <v>2230</v>
      </c>
      <c r="I20" s="283"/>
      <c r="J20" s="284"/>
      <c r="K20" s="283">
        <v>835</v>
      </c>
      <c r="L20" s="285">
        <v>195</v>
      </c>
      <c r="M20" s="185"/>
      <c r="N20" s="186"/>
      <c r="R20" s="187"/>
    </row>
    <row r="21" spans="1:18" ht="13.9" customHeight="1" x14ac:dyDescent="0.2">
      <c r="A21" s="281">
        <v>15</v>
      </c>
      <c r="B21" s="282" t="s">
        <v>15</v>
      </c>
      <c r="C21" s="283">
        <v>44816</v>
      </c>
      <c r="D21" s="284">
        <v>4456</v>
      </c>
      <c r="E21" s="283">
        <v>45670</v>
      </c>
      <c r="F21" s="284">
        <v>4650</v>
      </c>
      <c r="G21" s="283">
        <v>46433</v>
      </c>
      <c r="H21" s="284">
        <v>4721</v>
      </c>
      <c r="I21" s="283"/>
      <c r="J21" s="284"/>
      <c r="K21" s="283">
        <v>2363</v>
      </c>
      <c r="L21" s="285">
        <v>325</v>
      </c>
      <c r="M21" s="185"/>
      <c r="N21" s="186"/>
      <c r="R21" s="187"/>
    </row>
    <row r="22" spans="1:18" ht="13.9" customHeight="1" x14ac:dyDescent="0.2">
      <c r="A22" s="281">
        <v>16</v>
      </c>
      <c r="B22" s="282" t="s">
        <v>16</v>
      </c>
      <c r="C22" s="283">
        <v>24411</v>
      </c>
      <c r="D22" s="284">
        <v>4524</v>
      </c>
      <c r="E22" s="283">
        <v>24741</v>
      </c>
      <c r="F22" s="284">
        <v>4640</v>
      </c>
      <c r="G22" s="283">
        <v>25061</v>
      </c>
      <c r="H22" s="284">
        <v>4690</v>
      </c>
      <c r="I22" s="283"/>
      <c r="J22" s="284"/>
      <c r="K22" s="283">
        <v>1002</v>
      </c>
      <c r="L22" s="285">
        <v>215</v>
      </c>
      <c r="M22" s="185"/>
      <c r="N22" s="186"/>
    </row>
    <row r="23" spans="1:18" ht="13.9" customHeight="1" x14ac:dyDescent="0.2">
      <c r="A23" s="281">
        <v>17</v>
      </c>
      <c r="B23" s="282" t="s">
        <v>17</v>
      </c>
      <c r="C23" s="283">
        <v>33334</v>
      </c>
      <c r="D23" s="284">
        <v>5617</v>
      </c>
      <c r="E23" s="283">
        <v>34071</v>
      </c>
      <c r="F23" s="284">
        <v>5929</v>
      </c>
      <c r="G23" s="283">
        <v>34791</v>
      </c>
      <c r="H23" s="284">
        <v>6028</v>
      </c>
      <c r="I23" s="283"/>
      <c r="J23" s="284"/>
      <c r="K23" s="283">
        <v>2222</v>
      </c>
      <c r="L23" s="285">
        <v>486</v>
      </c>
      <c r="M23" s="185"/>
      <c r="N23" s="186"/>
      <c r="R23" s="187"/>
    </row>
    <row r="24" spans="1:18" ht="13.9" customHeight="1" x14ac:dyDescent="0.2">
      <c r="A24" s="281">
        <v>18</v>
      </c>
      <c r="B24" s="282" t="s">
        <v>18</v>
      </c>
      <c r="C24" s="283">
        <v>930401</v>
      </c>
      <c r="D24" s="284">
        <v>15232</v>
      </c>
      <c r="E24" s="283">
        <v>979101</v>
      </c>
      <c r="F24" s="284">
        <v>15473</v>
      </c>
      <c r="G24" s="283">
        <v>1027105</v>
      </c>
      <c r="H24" s="284">
        <v>15626</v>
      </c>
      <c r="I24" s="283"/>
      <c r="J24" s="284"/>
      <c r="K24" s="283">
        <v>141022</v>
      </c>
      <c r="L24" s="285">
        <v>572</v>
      </c>
      <c r="M24" s="185"/>
      <c r="N24" s="186"/>
      <c r="R24" s="187"/>
    </row>
    <row r="25" spans="1:18" ht="13.9" customHeight="1" x14ac:dyDescent="0.2">
      <c r="A25" s="281">
        <v>19</v>
      </c>
      <c r="B25" s="282" t="s">
        <v>19</v>
      </c>
      <c r="C25" s="283">
        <v>4257989</v>
      </c>
      <c r="D25" s="284">
        <v>243190</v>
      </c>
      <c r="E25" s="283">
        <v>4301865</v>
      </c>
      <c r="F25" s="284">
        <v>252518</v>
      </c>
      <c r="G25" s="283">
        <v>4335102</v>
      </c>
      <c r="H25" s="284">
        <v>259134</v>
      </c>
      <c r="I25" s="283"/>
      <c r="J25" s="284"/>
      <c r="K25" s="283">
        <v>84302</v>
      </c>
      <c r="L25" s="285">
        <v>19331</v>
      </c>
      <c r="M25" s="185"/>
      <c r="N25" s="186"/>
      <c r="R25" s="187"/>
    </row>
    <row r="26" spans="1:18" ht="13.9" customHeight="1" x14ac:dyDescent="0.2">
      <c r="A26" s="281">
        <v>20</v>
      </c>
      <c r="B26" s="282" t="s">
        <v>20</v>
      </c>
      <c r="C26" s="283">
        <v>427841</v>
      </c>
      <c r="D26" s="284">
        <v>1948</v>
      </c>
      <c r="E26" s="283">
        <v>432983</v>
      </c>
      <c r="F26" s="284">
        <v>1965</v>
      </c>
      <c r="G26" s="283">
        <v>441067</v>
      </c>
      <c r="H26" s="284">
        <v>1995</v>
      </c>
      <c r="I26" s="283"/>
      <c r="J26" s="284"/>
      <c r="K26" s="283">
        <v>15763</v>
      </c>
      <c r="L26" s="285">
        <v>59</v>
      </c>
      <c r="M26" s="185"/>
      <c r="N26" s="186"/>
      <c r="R26" s="187"/>
    </row>
    <row r="27" spans="1:18" ht="13.9" customHeight="1" x14ac:dyDescent="0.2">
      <c r="A27" s="281">
        <v>21</v>
      </c>
      <c r="B27" s="282" t="s">
        <v>21</v>
      </c>
      <c r="C27" s="283">
        <v>3660990</v>
      </c>
      <c r="D27" s="284">
        <v>331713</v>
      </c>
      <c r="E27" s="283">
        <v>3717212</v>
      </c>
      <c r="F27" s="284">
        <v>340651</v>
      </c>
      <c r="G27" s="283">
        <v>3781359</v>
      </c>
      <c r="H27" s="284">
        <v>344726</v>
      </c>
      <c r="I27" s="283"/>
      <c r="J27" s="284"/>
      <c r="K27" s="283">
        <v>162170</v>
      </c>
      <c r="L27" s="285">
        <v>15957</v>
      </c>
      <c r="M27" s="185"/>
      <c r="N27" s="186"/>
      <c r="R27" s="187"/>
    </row>
    <row r="28" spans="1:18" ht="13.9" customHeight="1" x14ac:dyDescent="0.2">
      <c r="A28" s="281">
        <v>22</v>
      </c>
      <c r="B28" s="282" t="s">
        <v>22</v>
      </c>
      <c r="C28" s="283">
        <v>28749</v>
      </c>
      <c r="D28" s="284">
        <v>4326</v>
      </c>
      <c r="E28" s="283">
        <v>29487</v>
      </c>
      <c r="F28" s="284">
        <v>4519</v>
      </c>
      <c r="G28" s="283">
        <v>30227</v>
      </c>
      <c r="H28" s="284">
        <v>4592</v>
      </c>
      <c r="I28" s="283"/>
      <c r="J28" s="284"/>
      <c r="K28" s="283">
        <v>2132</v>
      </c>
      <c r="L28" s="285">
        <v>342</v>
      </c>
      <c r="M28" s="185"/>
      <c r="N28" s="186"/>
      <c r="R28" s="187"/>
    </row>
    <row r="29" spans="1:18" ht="13.9" customHeight="1" x14ac:dyDescent="0.2">
      <c r="A29" s="281">
        <v>23</v>
      </c>
      <c r="B29" s="282" t="s">
        <v>23</v>
      </c>
      <c r="C29" s="283">
        <v>1573653</v>
      </c>
      <c r="D29" s="284">
        <v>218511</v>
      </c>
      <c r="E29" s="283">
        <v>1595484</v>
      </c>
      <c r="F29" s="284">
        <v>222684</v>
      </c>
      <c r="G29" s="283">
        <v>1615087</v>
      </c>
      <c r="H29" s="284">
        <v>224940</v>
      </c>
      <c r="I29" s="283"/>
      <c r="J29" s="284"/>
      <c r="K29" s="283">
        <v>60110</v>
      </c>
      <c r="L29" s="285">
        <v>8311</v>
      </c>
      <c r="M29" s="185"/>
      <c r="N29" s="186"/>
      <c r="R29" s="187"/>
    </row>
    <row r="30" spans="1:18" ht="13.9" customHeight="1" x14ac:dyDescent="0.2">
      <c r="A30" s="281">
        <v>24</v>
      </c>
      <c r="B30" s="282" t="s">
        <v>321</v>
      </c>
      <c r="C30" s="283">
        <v>278742</v>
      </c>
      <c r="D30" s="284">
        <v>10075</v>
      </c>
      <c r="E30" s="283">
        <v>281897</v>
      </c>
      <c r="F30" s="284">
        <v>10399</v>
      </c>
      <c r="G30" s="283">
        <v>284778</v>
      </c>
      <c r="H30" s="284">
        <v>10502</v>
      </c>
      <c r="I30" s="283"/>
      <c r="J30" s="284"/>
      <c r="K30" s="283">
        <v>9235</v>
      </c>
      <c r="L30" s="285">
        <v>525</v>
      </c>
      <c r="M30" s="185"/>
      <c r="N30" s="186"/>
      <c r="R30" s="187"/>
    </row>
    <row r="31" spans="1:18" ht="13.9" customHeight="1" x14ac:dyDescent="0.2">
      <c r="A31" s="281">
        <v>25</v>
      </c>
      <c r="B31" s="282" t="s">
        <v>25</v>
      </c>
      <c r="C31" s="283">
        <v>90106</v>
      </c>
      <c r="D31" s="284">
        <v>9552</v>
      </c>
      <c r="E31" s="283">
        <v>91911</v>
      </c>
      <c r="F31" s="284">
        <v>9996</v>
      </c>
      <c r="G31" s="283">
        <v>93691</v>
      </c>
      <c r="H31" s="284">
        <v>10165</v>
      </c>
      <c r="I31" s="283"/>
      <c r="J31" s="284"/>
      <c r="K31" s="283">
        <v>5380</v>
      </c>
      <c r="L31" s="285">
        <v>754</v>
      </c>
      <c r="M31" s="185"/>
      <c r="N31" s="186"/>
      <c r="R31" s="187"/>
    </row>
    <row r="32" spans="1:18" ht="13.9" customHeight="1" x14ac:dyDescent="0.2">
      <c r="A32" s="281">
        <v>26</v>
      </c>
      <c r="B32" s="282" t="s">
        <v>150</v>
      </c>
      <c r="C32" s="283">
        <v>333009</v>
      </c>
      <c r="D32" s="284">
        <v>30803</v>
      </c>
      <c r="E32" s="283">
        <v>338800</v>
      </c>
      <c r="F32" s="284">
        <v>31991</v>
      </c>
      <c r="G32" s="283">
        <v>345370</v>
      </c>
      <c r="H32" s="284">
        <v>32626</v>
      </c>
      <c r="I32" s="283"/>
      <c r="J32" s="284"/>
      <c r="K32" s="283">
        <v>17757</v>
      </c>
      <c r="L32" s="285">
        <v>2354</v>
      </c>
      <c r="M32" s="185"/>
      <c r="N32" s="186"/>
      <c r="R32" s="187"/>
    </row>
    <row r="33" spans="1:18" ht="13.9" customHeight="1" x14ac:dyDescent="0.2">
      <c r="A33" s="281">
        <v>27</v>
      </c>
      <c r="B33" s="282" t="s">
        <v>27</v>
      </c>
      <c r="C33" s="283">
        <v>221346</v>
      </c>
      <c r="D33" s="284">
        <v>2505</v>
      </c>
      <c r="E33" s="283">
        <v>225512</v>
      </c>
      <c r="F33" s="284">
        <v>2644</v>
      </c>
      <c r="G33" s="283">
        <v>229842</v>
      </c>
      <c r="H33" s="284">
        <v>2679</v>
      </c>
      <c r="I33" s="283"/>
      <c r="J33" s="284"/>
      <c r="K33" s="283">
        <v>12677</v>
      </c>
      <c r="L33" s="285">
        <v>208</v>
      </c>
      <c r="M33" s="185"/>
      <c r="N33" s="186"/>
      <c r="R33" s="187"/>
    </row>
    <row r="34" spans="1:18" x14ac:dyDescent="0.2">
      <c r="A34" s="281">
        <v>28</v>
      </c>
      <c r="B34" s="282" t="s">
        <v>28</v>
      </c>
      <c r="C34" s="283">
        <v>65173</v>
      </c>
      <c r="D34" s="284">
        <v>9433</v>
      </c>
      <c r="E34" s="283">
        <v>66660</v>
      </c>
      <c r="F34" s="284">
        <v>9829</v>
      </c>
      <c r="G34" s="283">
        <v>68272</v>
      </c>
      <c r="H34" s="284">
        <v>10057</v>
      </c>
      <c r="I34" s="283"/>
      <c r="J34" s="284"/>
      <c r="K34" s="283">
        <v>4562</v>
      </c>
      <c r="L34" s="285">
        <v>788</v>
      </c>
      <c r="M34" s="185"/>
      <c r="N34" s="186"/>
      <c r="R34" s="187"/>
    </row>
    <row r="35" spans="1:18" ht="13.9" customHeight="1" x14ac:dyDescent="0.2">
      <c r="A35" s="281">
        <v>29</v>
      </c>
      <c r="B35" s="282" t="s">
        <v>29</v>
      </c>
      <c r="C35" s="283">
        <v>2481500</v>
      </c>
      <c r="D35" s="284">
        <v>45342</v>
      </c>
      <c r="E35" s="283">
        <v>2537251</v>
      </c>
      <c r="F35" s="284">
        <v>46783</v>
      </c>
      <c r="G35" s="283">
        <v>2592487</v>
      </c>
      <c r="H35" s="284">
        <v>47974</v>
      </c>
      <c r="I35" s="283"/>
      <c r="J35" s="284"/>
      <c r="K35" s="283">
        <v>162236</v>
      </c>
      <c r="L35" s="285">
        <v>3683</v>
      </c>
      <c r="M35" s="185"/>
      <c r="N35" s="186"/>
      <c r="R35" s="187"/>
    </row>
    <row r="36" spans="1:18" ht="13.9" customHeight="1" x14ac:dyDescent="0.2">
      <c r="A36" s="281">
        <v>30</v>
      </c>
      <c r="B36" s="282" t="s">
        <v>30</v>
      </c>
      <c r="C36" s="283">
        <v>134103</v>
      </c>
      <c r="D36" s="284">
        <v>8301</v>
      </c>
      <c r="E36" s="283">
        <v>135999</v>
      </c>
      <c r="F36" s="284">
        <v>8597</v>
      </c>
      <c r="G36" s="283">
        <v>137978</v>
      </c>
      <c r="H36" s="284">
        <v>8684</v>
      </c>
      <c r="I36" s="283"/>
      <c r="J36" s="284"/>
      <c r="K36" s="283">
        <v>5568</v>
      </c>
      <c r="L36" s="285">
        <v>481</v>
      </c>
      <c r="M36" s="185"/>
      <c r="N36" s="186"/>
      <c r="R36" s="187"/>
    </row>
    <row r="37" spans="1:18" ht="13.9" customHeight="1" x14ac:dyDescent="0.2">
      <c r="A37" s="281">
        <v>31</v>
      </c>
      <c r="B37" s="282" t="s">
        <v>31</v>
      </c>
      <c r="C37" s="283">
        <v>399840</v>
      </c>
      <c r="D37" s="284">
        <v>8754</v>
      </c>
      <c r="E37" s="283">
        <v>406434</v>
      </c>
      <c r="F37" s="284">
        <v>9222</v>
      </c>
      <c r="G37" s="283">
        <v>413406</v>
      </c>
      <c r="H37" s="284">
        <v>9315</v>
      </c>
      <c r="I37" s="283"/>
      <c r="J37" s="284"/>
      <c r="K37" s="283">
        <v>18968</v>
      </c>
      <c r="L37" s="285">
        <v>647</v>
      </c>
      <c r="M37" s="185"/>
      <c r="N37" s="186"/>
      <c r="R37" s="187"/>
    </row>
    <row r="38" spans="1:18" ht="13.9" customHeight="1" x14ac:dyDescent="0.2">
      <c r="A38" s="281">
        <v>32</v>
      </c>
      <c r="B38" s="282" t="s">
        <v>32</v>
      </c>
      <c r="C38" s="283">
        <v>35595</v>
      </c>
      <c r="D38" s="284">
        <v>2908</v>
      </c>
      <c r="E38" s="283">
        <v>36200</v>
      </c>
      <c r="F38" s="284">
        <v>3040</v>
      </c>
      <c r="G38" s="283">
        <v>36884</v>
      </c>
      <c r="H38" s="284">
        <v>3073</v>
      </c>
      <c r="I38" s="283"/>
      <c r="J38" s="284"/>
      <c r="K38" s="283">
        <v>1907</v>
      </c>
      <c r="L38" s="285">
        <v>198</v>
      </c>
      <c r="M38" s="185"/>
      <c r="N38" s="186"/>
      <c r="R38" s="187"/>
    </row>
    <row r="39" spans="1:18" ht="13.9" customHeight="1" x14ac:dyDescent="0.2">
      <c r="A39" s="281">
        <v>33</v>
      </c>
      <c r="B39" s="282" t="s">
        <v>33</v>
      </c>
      <c r="C39" s="283">
        <v>8995</v>
      </c>
      <c r="D39" s="284">
        <v>564</v>
      </c>
      <c r="E39" s="283">
        <v>9121</v>
      </c>
      <c r="F39" s="284">
        <v>584</v>
      </c>
      <c r="G39" s="283">
        <v>9251</v>
      </c>
      <c r="H39" s="284">
        <v>593</v>
      </c>
      <c r="I39" s="283"/>
      <c r="J39" s="284"/>
      <c r="K39" s="283">
        <v>389</v>
      </c>
      <c r="L39" s="285">
        <v>35</v>
      </c>
      <c r="M39" s="185"/>
      <c r="N39" s="186"/>
      <c r="R39" s="187"/>
    </row>
    <row r="40" spans="1:18" ht="13.9" customHeight="1" x14ac:dyDescent="0.2">
      <c r="A40" s="281">
        <v>34</v>
      </c>
      <c r="B40" s="282" t="s">
        <v>34</v>
      </c>
      <c r="C40" s="283">
        <v>1320663</v>
      </c>
      <c r="D40" s="284">
        <v>329385</v>
      </c>
      <c r="E40" s="283">
        <v>1334504</v>
      </c>
      <c r="F40" s="284">
        <v>338488</v>
      </c>
      <c r="G40" s="283">
        <v>1348967</v>
      </c>
      <c r="H40" s="284">
        <v>343415</v>
      </c>
      <c r="I40" s="283"/>
      <c r="J40" s="284"/>
      <c r="K40" s="283">
        <v>40910</v>
      </c>
      <c r="L40" s="285">
        <v>17862</v>
      </c>
      <c r="M40" s="185"/>
      <c r="N40" s="186"/>
      <c r="R40" s="187"/>
    </row>
    <row r="41" spans="1:18" ht="13.9" customHeight="1" x14ac:dyDescent="0.2">
      <c r="A41" s="281">
        <v>35</v>
      </c>
      <c r="B41" s="282" t="s">
        <v>35</v>
      </c>
      <c r="C41" s="283">
        <v>145096</v>
      </c>
      <c r="D41" s="284">
        <v>21595</v>
      </c>
      <c r="E41" s="283">
        <v>149362</v>
      </c>
      <c r="F41" s="284">
        <v>22690</v>
      </c>
      <c r="G41" s="283">
        <v>153913</v>
      </c>
      <c r="H41" s="284">
        <v>23505</v>
      </c>
      <c r="I41" s="283"/>
      <c r="J41" s="284"/>
      <c r="K41" s="283">
        <v>12395</v>
      </c>
      <c r="L41" s="285">
        <v>2487</v>
      </c>
      <c r="M41" s="185"/>
      <c r="N41" s="186"/>
      <c r="R41" s="187"/>
    </row>
    <row r="42" spans="1:18" ht="13.9" customHeight="1" x14ac:dyDescent="0.2">
      <c r="A42" s="281">
        <v>36</v>
      </c>
      <c r="B42" s="282" t="s">
        <v>36</v>
      </c>
      <c r="C42" s="283">
        <v>813295</v>
      </c>
      <c r="D42" s="284">
        <v>4294</v>
      </c>
      <c r="E42" s="283">
        <v>829166</v>
      </c>
      <c r="F42" s="284">
        <v>4459</v>
      </c>
      <c r="G42" s="283">
        <v>846163</v>
      </c>
      <c r="H42" s="284">
        <v>4586</v>
      </c>
      <c r="I42" s="283"/>
      <c r="J42" s="284"/>
      <c r="K42" s="283">
        <v>48104</v>
      </c>
      <c r="L42" s="285">
        <v>391</v>
      </c>
      <c r="M42" s="185"/>
      <c r="N42" s="186"/>
    </row>
    <row r="43" spans="1:18" x14ac:dyDescent="0.2">
      <c r="A43" s="281">
        <v>37</v>
      </c>
      <c r="B43" s="282" t="s">
        <v>37</v>
      </c>
      <c r="C43" s="283">
        <v>384541</v>
      </c>
      <c r="D43" s="284">
        <v>16545</v>
      </c>
      <c r="E43" s="283">
        <v>391342</v>
      </c>
      <c r="F43" s="284">
        <v>17184</v>
      </c>
      <c r="G43" s="283">
        <v>398889</v>
      </c>
      <c r="H43" s="284">
        <v>17497</v>
      </c>
      <c r="I43" s="283"/>
      <c r="J43" s="284"/>
      <c r="K43" s="283">
        <v>21644</v>
      </c>
      <c r="L43" s="285">
        <v>1217</v>
      </c>
      <c r="M43" s="185"/>
      <c r="N43" s="186"/>
      <c r="R43" s="187"/>
    </row>
    <row r="44" spans="1:18" ht="13.9" customHeight="1" x14ac:dyDescent="0.2">
      <c r="A44" s="281">
        <v>38</v>
      </c>
      <c r="B44" s="282" t="s">
        <v>38</v>
      </c>
      <c r="C44" s="283">
        <v>305108</v>
      </c>
      <c r="D44" s="284">
        <v>14457</v>
      </c>
      <c r="E44" s="283">
        <v>309301</v>
      </c>
      <c r="F44" s="284">
        <v>15119</v>
      </c>
      <c r="G44" s="283">
        <v>314409</v>
      </c>
      <c r="H44" s="284">
        <v>15421</v>
      </c>
      <c r="I44" s="283"/>
      <c r="J44" s="284"/>
      <c r="K44" s="283">
        <v>12847</v>
      </c>
      <c r="L44" s="285">
        <v>1193</v>
      </c>
      <c r="M44" s="185"/>
      <c r="N44" s="186"/>
      <c r="R44" s="187"/>
    </row>
    <row r="45" spans="1:18" x14ac:dyDescent="0.2">
      <c r="A45" s="281">
        <v>39</v>
      </c>
      <c r="B45" s="282" t="s">
        <v>39</v>
      </c>
      <c r="C45" s="283">
        <v>397937</v>
      </c>
      <c r="D45" s="284">
        <v>87783</v>
      </c>
      <c r="E45" s="283">
        <v>406184</v>
      </c>
      <c r="F45" s="284">
        <v>91230</v>
      </c>
      <c r="G45" s="283">
        <v>415692</v>
      </c>
      <c r="H45" s="284">
        <v>93288</v>
      </c>
      <c r="I45" s="283"/>
      <c r="J45" s="284"/>
      <c r="K45" s="283">
        <v>20462</v>
      </c>
      <c r="L45" s="285">
        <v>6243</v>
      </c>
      <c r="M45" s="185"/>
      <c r="N45" s="186"/>
      <c r="R45" s="187"/>
    </row>
    <row r="46" spans="1:18" x14ac:dyDescent="0.2">
      <c r="A46" s="281">
        <v>40</v>
      </c>
      <c r="B46" s="282" t="s">
        <v>40</v>
      </c>
      <c r="C46" s="283">
        <v>37153</v>
      </c>
      <c r="D46" s="284">
        <v>4464</v>
      </c>
      <c r="E46" s="283">
        <v>37743</v>
      </c>
      <c r="F46" s="284">
        <v>4604</v>
      </c>
      <c r="G46" s="283">
        <v>38289</v>
      </c>
      <c r="H46" s="284">
        <v>4645</v>
      </c>
      <c r="I46" s="283"/>
      <c r="J46" s="284"/>
      <c r="K46" s="283">
        <v>1636</v>
      </c>
      <c r="L46" s="285">
        <v>229</v>
      </c>
      <c r="M46" s="185"/>
      <c r="N46" s="186"/>
      <c r="R46" s="187"/>
    </row>
    <row r="47" spans="1:18" ht="13.9" customHeight="1" x14ac:dyDescent="0.2">
      <c r="A47" s="281">
        <v>41</v>
      </c>
      <c r="B47" s="282" t="s">
        <v>41</v>
      </c>
      <c r="C47" s="283">
        <v>862769</v>
      </c>
      <c r="D47" s="284">
        <v>34244</v>
      </c>
      <c r="E47" s="283">
        <v>880008</v>
      </c>
      <c r="F47" s="284">
        <v>35509</v>
      </c>
      <c r="G47" s="283">
        <v>898445</v>
      </c>
      <c r="H47" s="284">
        <v>36075</v>
      </c>
      <c r="I47" s="283"/>
      <c r="J47" s="284"/>
      <c r="K47" s="283">
        <v>53064</v>
      </c>
      <c r="L47" s="285">
        <v>2364</v>
      </c>
      <c r="M47" s="185"/>
      <c r="N47" s="186"/>
      <c r="R47" s="187"/>
    </row>
    <row r="48" spans="1:18" ht="13.9" customHeight="1" x14ac:dyDescent="0.2">
      <c r="A48" s="281">
        <v>42</v>
      </c>
      <c r="B48" s="282" t="s">
        <v>42</v>
      </c>
      <c r="C48" s="283">
        <v>12798</v>
      </c>
      <c r="D48" s="284">
        <v>1217</v>
      </c>
      <c r="E48" s="283">
        <v>13121</v>
      </c>
      <c r="F48" s="284">
        <v>1302</v>
      </c>
      <c r="G48" s="283">
        <v>13383</v>
      </c>
      <c r="H48" s="284">
        <v>1316</v>
      </c>
      <c r="I48" s="283"/>
      <c r="J48" s="284"/>
      <c r="K48" s="283">
        <v>820</v>
      </c>
      <c r="L48" s="285">
        <v>112</v>
      </c>
      <c r="M48" s="185"/>
      <c r="N48" s="186"/>
      <c r="R48" s="187"/>
    </row>
    <row r="49" spans="1:18" x14ac:dyDescent="0.2">
      <c r="A49" s="281">
        <v>43</v>
      </c>
      <c r="B49" s="282" t="s">
        <v>149</v>
      </c>
      <c r="C49" s="283">
        <v>20926</v>
      </c>
      <c r="D49" s="284">
        <v>4323</v>
      </c>
      <c r="E49" s="283">
        <v>21467</v>
      </c>
      <c r="F49" s="284">
        <v>4596</v>
      </c>
      <c r="G49" s="283">
        <v>22047</v>
      </c>
      <c r="H49" s="284">
        <v>4687</v>
      </c>
      <c r="I49" s="283"/>
      <c r="J49" s="284"/>
      <c r="K49" s="283">
        <v>1675</v>
      </c>
      <c r="L49" s="285">
        <v>472</v>
      </c>
      <c r="M49" s="185"/>
      <c r="N49" s="186"/>
      <c r="R49" s="187"/>
    </row>
    <row r="50" spans="1:18" x14ac:dyDescent="0.2">
      <c r="A50" s="281">
        <v>44</v>
      </c>
      <c r="B50" s="282" t="s">
        <v>152</v>
      </c>
      <c r="C50" s="283">
        <v>39238</v>
      </c>
      <c r="D50" s="284">
        <v>19183</v>
      </c>
      <c r="E50" s="283">
        <v>39838</v>
      </c>
      <c r="F50" s="284">
        <v>20657</v>
      </c>
      <c r="G50" s="283">
        <v>40426</v>
      </c>
      <c r="H50" s="284">
        <v>20885</v>
      </c>
      <c r="I50" s="283"/>
      <c r="J50" s="284"/>
      <c r="K50" s="283">
        <v>1789</v>
      </c>
      <c r="L50" s="285">
        <v>1903</v>
      </c>
      <c r="M50" s="185"/>
      <c r="N50" s="186"/>
      <c r="R50" s="187"/>
    </row>
    <row r="51" spans="1:18" x14ac:dyDescent="0.2">
      <c r="A51" s="281">
        <v>45</v>
      </c>
      <c r="B51" s="282" t="s">
        <v>43</v>
      </c>
      <c r="C51" s="283">
        <v>15718</v>
      </c>
      <c r="D51" s="284">
        <v>2280</v>
      </c>
      <c r="E51" s="283">
        <v>16100</v>
      </c>
      <c r="F51" s="284">
        <v>2395</v>
      </c>
      <c r="G51" s="283">
        <v>16491</v>
      </c>
      <c r="H51" s="284">
        <v>2446</v>
      </c>
      <c r="I51" s="283"/>
      <c r="J51" s="284"/>
      <c r="K51" s="283">
        <v>1208</v>
      </c>
      <c r="L51" s="285">
        <v>201</v>
      </c>
      <c r="M51" s="185"/>
      <c r="N51" s="186"/>
    </row>
    <row r="52" spans="1:18" ht="13.9" customHeight="1" x14ac:dyDescent="0.2">
      <c r="A52" s="281">
        <v>46</v>
      </c>
      <c r="B52" s="282" t="s">
        <v>44</v>
      </c>
      <c r="C52" s="283">
        <v>5322710</v>
      </c>
      <c r="D52" s="284">
        <v>78258</v>
      </c>
      <c r="E52" s="283">
        <v>5379443</v>
      </c>
      <c r="F52" s="284">
        <v>78910</v>
      </c>
      <c r="G52" s="283">
        <v>5436348</v>
      </c>
      <c r="H52" s="284">
        <v>79090</v>
      </c>
      <c r="I52" s="283"/>
      <c r="J52" s="284"/>
      <c r="K52" s="283">
        <v>170071</v>
      </c>
      <c r="L52" s="285">
        <v>995</v>
      </c>
      <c r="M52" s="185"/>
      <c r="N52" s="186"/>
      <c r="R52" s="187"/>
    </row>
    <row r="53" spans="1:18" ht="13.9" customHeight="1" x14ac:dyDescent="0.2">
      <c r="A53" s="281">
        <v>47</v>
      </c>
      <c r="B53" s="282" t="s">
        <v>45</v>
      </c>
      <c r="C53" s="283">
        <v>507175</v>
      </c>
      <c r="D53" s="284">
        <v>30161</v>
      </c>
      <c r="E53" s="283">
        <v>517880</v>
      </c>
      <c r="F53" s="284">
        <v>30991</v>
      </c>
      <c r="G53" s="283">
        <v>528833</v>
      </c>
      <c r="H53" s="284">
        <v>31693</v>
      </c>
      <c r="I53" s="283"/>
      <c r="J53" s="284"/>
      <c r="K53" s="283">
        <v>29489</v>
      </c>
      <c r="L53" s="285">
        <v>2154</v>
      </c>
      <c r="M53" s="185"/>
      <c r="N53" s="186"/>
      <c r="R53" s="187"/>
    </row>
    <row r="54" spans="1:18" ht="13.9" customHeight="1" x14ac:dyDescent="0.2">
      <c r="A54" s="281">
        <v>48</v>
      </c>
      <c r="B54" s="282" t="s">
        <v>46</v>
      </c>
      <c r="C54" s="283">
        <v>24482</v>
      </c>
      <c r="D54" s="284">
        <v>1614</v>
      </c>
      <c r="E54" s="283">
        <v>24977</v>
      </c>
      <c r="F54" s="284">
        <v>1768</v>
      </c>
      <c r="G54" s="283">
        <v>25522</v>
      </c>
      <c r="H54" s="284">
        <v>1787</v>
      </c>
      <c r="I54" s="283"/>
      <c r="J54" s="284"/>
      <c r="K54" s="283">
        <v>1661</v>
      </c>
      <c r="L54" s="285">
        <v>202</v>
      </c>
      <c r="M54" s="185"/>
      <c r="N54" s="186"/>
      <c r="R54" s="187"/>
    </row>
    <row r="55" spans="1:18" ht="13.9" customHeight="1" x14ac:dyDescent="0.2">
      <c r="A55" s="281">
        <v>49</v>
      </c>
      <c r="B55" s="282" t="s">
        <v>47</v>
      </c>
      <c r="C55" s="283">
        <v>214728</v>
      </c>
      <c r="D55" s="284">
        <v>3203</v>
      </c>
      <c r="E55" s="283">
        <v>218815</v>
      </c>
      <c r="F55" s="284">
        <v>3407</v>
      </c>
      <c r="G55" s="283">
        <v>223055</v>
      </c>
      <c r="H55" s="284">
        <v>3462</v>
      </c>
      <c r="I55" s="283"/>
      <c r="J55" s="284"/>
      <c r="K55" s="283">
        <v>13295</v>
      </c>
      <c r="L55" s="285">
        <v>300</v>
      </c>
      <c r="M55" s="185"/>
      <c r="N55" s="186"/>
      <c r="R55" s="187"/>
    </row>
    <row r="56" spans="1:18" ht="13.9" customHeight="1" x14ac:dyDescent="0.2">
      <c r="A56" s="281">
        <v>50</v>
      </c>
      <c r="B56" s="282" t="s">
        <v>48</v>
      </c>
      <c r="C56" s="283">
        <v>237895</v>
      </c>
      <c r="D56" s="284">
        <v>1518</v>
      </c>
      <c r="E56" s="283">
        <v>241440</v>
      </c>
      <c r="F56" s="284">
        <v>1584</v>
      </c>
      <c r="G56" s="283">
        <v>244716</v>
      </c>
      <c r="H56" s="284">
        <v>1604</v>
      </c>
      <c r="I56" s="283"/>
      <c r="J56" s="284"/>
      <c r="K56" s="283">
        <v>9503</v>
      </c>
      <c r="L56" s="285">
        <v>109</v>
      </c>
      <c r="M56" s="185"/>
      <c r="N56" s="186"/>
      <c r="R56" s="187"/>
    </row>
    <row r="57" spans="1:18" x14ac:dyDescent="0.2">
      <c r="A57" s="281">
        <v>51</v>
      </c>
      <c r="B57" s="282" t="s">
        <v>151</v>
      </c>
      <c r="C57" s="283">
        <v>788</v>
      </c>
      <c r="D57" s="284">
        <v>168</v>
      </c>
      <c r="E57" s="283">
        <v>790</v>
      </c>
      <c r="F57" s="284">
        <v>172</v>
      </c>
      <c r="G57" s="283">
        <v>796</v>
      </c>
      <c r="H57" s="284">
        <v>174</v>
      </c>
      <c r="I57" s="283"/>
      <c r="J57" s="284"/>
      <c r="K57" s="283">
        <v>11</v>
      </c>
      <c r="L57" s="285">
        <v>7</v>
      </c>
      <c r="M57" s="185"/>
      <c r="N57" s="186"/>
    </row>
    <row r="58" spans="1:18" ht="13.9" customHeight="1" x14ac:dyDescent="0.2">
      <c r="A58" s="281">
        <v>52</v>
      </c>
      <c r="B58" s="282" t="s">
        <v>49</v>
      </c>
      <c r="C58" s="283">
        <v>71203</v>
      </c>
      <c r="D58" s="284">
        <v>16056</v>
      </c>
      <c r="E58" s="283">
        <v>72147</v>
      </c>
      <c r="F58" s="284">
        <v>16979</v>
      </c>
      <c r="G58" s="283">
        <v>73018</v>
      </c>
      <c r="H58" s="284">
        <v>17201</v>
      </c>
      <c r="I58" s="283"/>
      <c r="J58" s="284"/>
      <c r="K58" s="283">
        <v>2743</v>
      </c>
      <c r="L58" s="285">
        <v>1352</v>
      </c>
      <c r="M58" s="185"/>
      <c r="N58" s="186"/>
      <c r="R58" s="187"/>
    </row>
    <row r="59" spans="1:18" ht="13.9" customHeight="1" x14ac:dyDescent="0.2">
      <c r="A59" s="281">
        <v>53</v>
      </c>
      <c r="B59" s="282" t="s">
        <v>50</v>
      </c>
      <c r="C59" s="283">
        <v>24319</v>
      </c>
      <c r="D59" s="284">
        <v>1467</v>
      </c>
      <c r="E59" s="283">
        <v>24479</v>
      </c>
      <c r="F59" s="284">
        <v>1513</v>
      </c>
      <c r="G59" s="283">
        <v>24673</v>
      </c>
      <c r="H59" s="284">
        <v>1526</v>
      </c>
      <c r="I59" s="283"/>
      <c r="J59" s="284"/>
      <c r="K59" s="283">
        <v>452</v>
      </c>
      <c r="L59" s="285">
        <v>70</v>
      </c>
      <c r="M59" s="185"/>
      <c r="N59" s="186"/>
    </row>
    <row r="60" spans="1:18" ht="13.9" customHeight="1" x14ac:dyDescent="0.2">
      <c r="A60" s="281">
        <v>54</v>
      </c>
      <c r="B60" s="282" t="s">
        <v>51</v>
      </c>
      <c r="C60" s="283">
        <v>866308</v>
      </c>
      <c r="D60" s="284">
        <v>1891</v>
      </c>
      <c r="E60" s="283">
        <v>879322</v>
      </c>
      <c r="F60" s="284">
        <v>1902</v>
      </c>
      <c r="G60" s="283">
        <v>891955</v>
      </c>
      <c r="H60" s="284">
        <v>1902</v>
      </c>
      <c r="I60" s="283"/>
      <c r="J60" s="284"/>
      <c r="K60" s="283">
        <v>38191</v>
      </c>
      <c r="L60" s="285">
        <v>16</v>
      </c>
      <c r="M60" s="185"/>
      <c r="N60" s="186"/>
    </row>
    <row r="61" spans="1:18" x14ac:dyDescent="0.2">
      <c r="A61" s="281">
        <v>55</v>
      </c>
      <c r="B61" s="282" t="s">
        <v>52</v>
      </c>
      <c r="C61" s="283">
        <v>13143</v>
      </c>
      <c r="D61" s="284">
        <v>908</v>
      </c>
      <c r="E61" s="283">
        <v>13424</v>
      </c>
      <c r="F61" s="284">
        <v>977</v>
      </c>
      <c r="G61" s="283">
        <v>13699</v>
      </c>
      <c r="H61" s="284">
        <v>988</v>
      </c>
      <c r="I61" s="283"/>
      <c r="J61" s="284"/>
      <c r="K61" s="283">
        <v>765</v>
      </c>
      <c r="L61" s="285">
        <v>92</v>
      </c>
      <c r="M61" s="185"/>
      <c r="N61" s="186"/>
      <c r="R61" s="187"/>
    </row>
    <row r="62" spans="1:18" ht="13.9" customHeight="1" x14ac:dyDescent="0.2">
      <c r="A62" s="281">
        <v>56</v>
      </c>
      <c r="B62" s="282" t="s">
        <v>53</v>
      </c>
      <c r="C62" s="283">
        <v>393291</v>
      </c>
      <c r="D62" s="284">
        <v>22511</v>
      </c>
      <c r="E62" s="283">
        <v>402518</v>
      </c>
      <c r="F62" s="284">
        <v>23316</v>
      </c>
      <c r="G62" s="283">
        <v>411934</v>
      </c>
      <c r="H62" s="284">
        <v>23809</v>
      </c>
      <c r="I62" s="283"/>
      <c r="J62" s="284"/>
      <c r="K62" s="283">
        <v>26416</v>
      </c>
      <c r="L62" s="285">
        <v>1778</v>
      </c>
      <c r="M62" s="185"/>
      <c r="N62" s="186"/>
    </row>
    <row r="63" spans="1:18" ht="13.9" customHeight="1" x14ac:dyDescent="0.2">
      <c r="A63" s="281">
        <v>57</v>
      </c>
      <c r="B63" s="282" t="s">
        <v>322</v>
      </c>
      <c r="C63" s="283">
        <v>28117</v>
      </c>
      <c r="D63" s="284">
        <v>1476</v>
      </c>
      <c r="E63" s="283">
        <v>28531</v>
      </c>
      <c r="F63" s="284">
        <v>1494</v>
      </c>
      <c r="G63" s="283">
        <v>28907</v>
      </c>
      <c r="H63" s="284">
        <v>1498</v>
      </c>
      <c r="I63" s="283"/>
      <c r="J63" s="284"/>
      <c r="K63" s="283">
        <v>1233</v>
      </c>
      <c r="L63" s="285">
        <v>28</v>
      </c>
      <c r="M63" s="185"/>
      <c r="N63" s="186"/>
      <c r="R63" s="187"/>
    </row>
    <row r="64" spans="1:18" x14ac:dyDescent="0.2">
      <c r="A64" s="281">
        <v>58</v>
      </c>
      <c r="B64" s="282" t="s">
        <v>323</v>
      </c>
      <c r="C64" s="283">
        <v>10373</v>
      </c>
      <c r="D64" s="284">
        <v>1611</v>
      </c>
      <c r="E64" s="283">
        <v>10510</v>
      </c>
      <c r="F64" s="284">
        <v>1641</v>
      </c>
      <c r="G64" s="283">
        <v>10651</v>
      </c>
      <c r="H64" s="284">
        <v>1656</v>
      </c>
      <c r="I64" s="283"/>
      <c r="J64" s="284"/>
      <c r="K64" s="283">
        <v>417</v>
      </c>
      <c r="L64" s="285">
        <v>62</v>
      </c>
      <c r="M64" s="188"/>
      <c r="N64" s="186"/>
    </row>
    <row r="65" spans="1:18" ht="13.9" customHeight="1" x14ac:dyDescent="0.2">
      <c r="A65" s="281">
        <v>59</v>
      </c>
      <c r="B65" s="282" t="s">
        <v>324</v>
      </c>
      <c r="C65" s="283">
        <v>24804</v>
      </c>
      <c r="D65" s="284">
        <v>1727</v>
      </c>
      <c r="E65" s="283">
        <v>25122</v>
      </c>
      <c r="F65" s="284">
        <v>1759</v>
      </c>
      <c r="G65" s="283">
        <v>25447</v>
      </c>
      <c r="H65" s="284">
        <v>1764</v>
      </c>
      <c r="I65" s="283"/>
      <c r="J65" s="284"/>
      <c r="K65" s="283">
        <v>983</v>
      </c>
      <c r="L65" s="285">
        <v>41</v>
      </c>
      <c r="M65" s="185"/>
      <c r="N65" s="186"/>
      <c r="R65" s="187"/>
    </row>
    <row r="66" spans="1:18" ht="13.9" customHeight="1" x14ac:dyDescent="0.2">
      <c r="A66" s="281">
        <v>60</v>
      </c>
      <c r="B66" s="282" t="s">
        <v>246</v>
      </c>
      <c r="C66" s="283">
        <v>69576</v>
      </c>
      <c r="D66" s="284">
        <v>9955</v>
      </c>
      <c r="E66" s="283">
        <v>71128</v>
      </c>
      <c r="F66" s="284">
        <v>10443</v>
      </c>
      <c r="G66" s="283">
        <v>72816</v>
      </c>
      <c r="H66" s="284">
        <v>10632</v>
      </c>
      <c r="I66" s="283"/>
      <c r="J66" s="284"/>
      <c r="K66" s="283">
        <v>4649</v>
      </c>
      <c r="L66" s="285">
        <v>830</v>
      </c>
      <c r="M66" s="185"/>
      <c r="N66" s="186"/>
    </row>
    <row r="67" spans="1:18" ht="13.9" customHeight="1" x14ac:dyDescent="0.2">
      <c r="A67" s="281">
        <v>61</v>
      </c>
      <c r="B67" s="282" t="s">
        <v>242</v>
      </c>
      <c r="C67" s="283">
        <v>293260</v>
      </c>
      <c r="D67" s="284">
        <v>70432</v>
      </c>
      <c r="E67" s="283">
        <v>299191</v>
      </c>
      <c r="F67" s="284">
        <v>72371</v>
      </c>
      <c r="G67" s="283">
        <v>305843</v>
      </c>
      <c r="H67" s="284">
        <v>74060</v>
      </c>
      <c r="I67" s="283"/>
      <c r="J67" s="284"/>
      <c r="K67" s="283">
        <v>17241</v>
      </c>
      <c r="L67" s="285">
        <v>4901</v>
      </c>
      <c r="M67" s="185"/>
      <c r="N67" s="186"/>
    </row>
    <row r="68" spans="1:18" ht="13.9" customHeight="1" x14ac:dyDescent="0.2">
      <c r="A68" s="281">
        <v>62</v>
      </c>
      <c r="B68" s="282" t="s">
        <v>245</v>
      </c>
      <c r="C68" s="283">
        <v>41833</v>
      </c>
      <c r="D68" s="284">
        <v>5591</v>
      </c>
      <c r="E68" s="283">
        <v>42867</v>
      </c>
      <c r="F68" s="284">
        <v>5742</v>
      </c>
      <c r="G68" s="283">
        <v>43830</v>
      </c>
      <c r="H68" s="284">
        <v>5862</v>
      </c>
      <c r="I68" s="283"/>
      <c r="J68" s="284"/>
      <c r="K68" s="283">
        <v>2937</v>
      </c>
      <c r="L68" s="285">
        <v>377</v>
      </c>
      <c r="M68" s="185"/>
      <c r="N68" s="186"/>
    </row>
    <row r="69" spans="1:18" ht="13.9" customHeight="1" x14ac:dyDescent="0.2">
      <c r="A69" s="281">
        <v>63</v>
      </c>
      <c r="B69" s="282" t="s">
        <v>239</v>
      </c>
      <c r="C69" s="283">
        <v>2744</v>
      </c>
      <c r="D69" s="284">
        <v>948</v>
      </c>
      <c r="E69" s="283">
        <v>2804</v>
      </c>
      <c r="F69" s="284">
        <v>986</v>
      </c>
      <c r="G69" s="283">
        <v>2863</v>
      </c>
      <c r="H69" s="284">
        <v>1014</v>
      </c>
      <c r="I69" s="283"/>
      <c r="J69" s="284"/>
      <c r="K69" s="283">
        <v>180</v>
      </c>
      <c r="L69" s="285">
        <v>94</v>
      </c>
      <c r="M69" s="185"/>
      <c r="N69" s="186"/>
      <c r="R69" s="187"/>
    </row>
    <row r="70" spans="1:18" ht="13.9" customHeight="1" x14ac:dyDescent="0.2">
      <c r="A70" s="281">
        <v>64</v>
      </c>
      <c r="B70" s="282" t="s">
        <v>248</v>
      </c>
      <c r="C70" s="283">
        <v>343800</v>
      </c>
      <c r="D70" s="284">
        <v>2658</v>
      </c>
      <c r="E70" s="283">
        <v>350932</v>
      </c>
      <c r="F70" s="284">
        <v>2891</v>
      </c>
      <c r="G70" s="283">
        <v>358159</v>
      </c>
      <c r="H70" s="284">
        <v>2961</v>
      </c>
      <c r="I70" s="283"/>
      <c r="J70" s="284"/>
      <c r="K70" s="283">
        <v>20985</v>
      </c>
      <c r="L70" s="285">
        <v>381</v>
      </c>
      <c r="M70" s="185"/>
      <c r="N70" s="186"/>
      <c r="R70" s="187"/>
    </row>
    <row r="71" spans="1:18" ht="13.9" customHeight="1" x14ac:dyDescent="0.2">
      <c r="A71" s="281">
        <v>65</v>
      </c>
      <c r="B71" s="282" t="s">
        <v>249</v>
      </c>
      <c r="C71" s="283">
        <v>1100129</v>
      </c>
      <c r="D71" s="284">
        <v>6082</v>
      </c>
      <c r="E71" s="283">
        <v>1122491</v>
      </c>
      <c r="F71" s="284">
        <v>6308</v>
      </c>
      <c r="G71" s="283">
        <v>1147614</v>
      </c>
      <c r="H71" s="284">
        <v>6475</v>
      </c>
      <c r="I71" s="283"/>
      <c r="J71" s="284"/>
      <c r="K71" s="283">
        <v>69606</v>
      </c>
      <c r="L71" s="285">
        <v>496</v>
      </c>
      <c r="M71" s="185"/>
      <c r="N71" s="186"/>
      <c r="R71" s="187"/>
    </row>
    <row r="72" spans="1:18" ht="13.9" customHeight="1" x14ac:dyDescent="0.2">
      <c r="A72" s="281">
        <v>66</v>
      </c>
      <c r="B72" s="282" t="s">
        <v>247</v>
      </c>
      <c r="C72" s="283">
        <v>1525323</v>
      </c>
      <c r="D72" s="284">
        <v>120756</v>
      </c>
      <c r="E72" s="283">
        <v>1552358</v>
      </c>
      <c r="F72" s="284">
        <v>123205</v>
      </c>
      <c r="G72" s="283">
        <v>1578866</v>
      </c>
      <c r="H72" s="284">
        <v>125424</v>
      </c>
      <c r="I72" s="283"/>
      <c r="J72" s="284"/>
      <c r="K72" s="283">
        <v>80680</v>
      </c>
      <c r="L72" s="285">
        <v>6443</v>
      </c>
      <c r="M72" s="185"/>
      <c r="N72" s="186"/>
    </row>
    <row r="73" spans="1:18" ht="13.9" customHeight="1" x14ac:dyDescent="0.2">
      <c r="A73" s="281">
        <v>67</v>
      </c>
      <c r="B73" s="282" t="s">
        <v>240</v>
      </c>
      <c r="C73" s="283">
        <v>2563</v>
      </c>
      <c r="D73" s="284">
        <v>2023</v>
      </c>
      <c r="E73" s="283">
        <v>2637</v>
      </c>
      <c r="F73" s="284">
        <v>2076</v>
      </c>
      <c r="G73" s="283">
        <v>2709</v>
      </c>
      <c r="H73" s="284">
        <v>2118</v>
      </c>
      <c r="I73" s="283"/>
      <c r="J73" s="284"/>
      <c r="K73" s="283">
        <v>210</v>
      </c>
      <c r="L73" s="285">
        <v>126</v>
      </c>
      <c r="M73" s="185"/>
      <c r="N73" s="186"/>
      <c r="R73" s="187"/>
    </row>
    <row r="74" spans="1:18" ht="13.9" customHeight="1" x14ac:dyDescent="0.2">
      <c r="A74" s="281">
        <v>68</v>
      </c>
      <c r="B74" s="282" t="s">
        <v>237</v>
      </c>
      <c r="C74" s="283">
        <v>4092</v>
      </c>
      <c r="D74" s="284">
        <v>1124</v>
      </c>
      <c r="E74" s="283">
        <v>4216</v>
      </c>
      <c r="F74" s="284">
        <v>1274</v>
      </c>
      <c r="G74" s="283">
        <v>4281</v>
      </c>
      <c r="H74" s="284">
        <v>1283</v>
      </c>
      <c r="I74" s="283"/>
      <c r="J74" s="284"/>
      <c r="K74" s="283">
        <v>297</v>
      </c>
      <c r="L74" s="285">
        <v>166</v>
      </c>
      <c r="M74" s="185"/>
      <c r="N74" s="186"/>
      <c r="R74" s="187"/>
    </row>
    <row r="75" spans="1:18" ht="13.9" customHeight="1" x14ac:dyDescent="0.2">
      <c r="A75" s="281">
        <v>69</v>
      </c>
      <c r="B75" s="282" t="s">
        <v>243</v>
      </c>
      <c r="C75" s="283">
        <v>4320</v>
      </c>
      <c r="D75" s="284">
        <v>943</v>
      </c>
      <c r="E75" s="283">
        <v>4441</v>
      </c>
      <c r="F75" s="284">
        <v>983</v>
      </c>
      <c r="G75" s="283">
        <v>4540</v>
      </c>
      <c r="H75" s="284">
        <v>1006</v>
      </c>
      <c r="I75" s="283"/>
      <c r="J75" s="284"/>
      <c r="K75" s="283">
        <v>332</v>
      </c>
      <c r="L75" s="285">
        <v>89</v>
      </c>
      <c r="M75" s="185"/>
      <c r="N75" s="186"/>
      <c r="R75" s="187"/>
    </row>
    <row r="76" spans="1:18" ht="13.9" customHeight="1" x14ac:dyDescent="0.2">
      <c r="A76" s="281">
        <v>70</v>
      </c>
      <c r="B76" s="282" t="s">
        <v>287</v>
      </c>
      <c r="C76" s="283">
        <v>73018</v>
      </c>
      <c r="D76" s="284">
        <v>5045</v>
      </c>
      <c r="E76" s="283">
        <v>76880</v>
      </c>
      <c r="F76" s="284">
        <v>5358</v>
      </c>
      <c r="G76" s="283">
        <v>80954</v>
      </c>
      <c r="H76" s="284">
        <v>5511</v>
      </c>
      <c r="I76" s="283"/>
      <c r="J76" s="284"/>
      <c r="K76" s="283">
        <v>11753</v>
      </c>
      <c r="L76" s="285">
        <v>625</v>
      </c>
      <c r="M76" s="185"/>
      <c r="N76" s="186"/>
      <c r="R76" s="187"/>
    </row>
    <row r="77" spans="1:18" ht="13.9" customHeight="1" x14ac:dyDescent="0.2">
      <c r="A77" s="281">
        <v>71</v>
      </c>
      <c r="B77" s="282" t="s">
        <v>288</v>
      </c>
      <c r="C77" s="283">
        <v>9731</v>
      </c>
      <c r="D77" s="284">
        <v>1224</v>
      </c>
      <c r="E77" s="283">
        <v>10057</v>
      </c>
      <c r="F77" s="284">
        <v>1384</v>
      </c>
      <c r="G77" s="283">
        <v>10333</v>
      </c>
      <c r="H77" s="284">
        <v>1434</v>
      </c>
      <c r="I77" s="283"/>
      <c r="J77" s="284"/>
      <c r="K77" s="283">
        <v>957</v>
      </c>
      <c r="L77" s="285">
        <v>251</v>
      </c>
      <c r="M77" s="185"/>
      <c r="N77" s="186"/>
    </row>
    <row r="78" spans="1:18" ht="13.9" customHeight="1" x14ac:dyDescent="0.2">
      <c r="A78" s="281">
        <v>72</v>
      </c>
      <c r="B78" s="282" t="s">
        <v>289</v>
      </c>
      <c r="C78" s="283">
        <v>7830</v>
      </c>
      <c r="D78" s="284">
        <v>1543</v>
      </c>
      <c r="E78" s="283">
        <v>8130</v>
      </c>
      <c r="F78" s="284">
        <v>1648</v>
      </c>
      <c r="G78" s="283">
        <v>8443</v>
      </c>
      <c r="H78" s="284">
        <v>1694</v>
      </c>
      <c r="I78" s="283"/>
      <c r="J78" s="284"/>
      <c r="K78" s="283">
        <v>869</v>
      </c>
      <c r="L78" s="285">
        <v>194</v>
      </c>
      <c r="M78" s="185"/>
      <c r="N78" s="186"/>
    </row>
    <row r="79" spans="1:18" ht="13.9" customHeight="1" x14ac:dyDescent="0.2">
      <c r="A79" s="281">
        <v>73</v>
      </c>
      <c r="B79" s="282" t="s">
        <v>290</v>
      </c>
      <c r="C79" s="283">
        <v>670</v>
      </c>
      <c r="D79" s="284">
        <v>100</v>
      </c>
      <c r="E79" s="283">
        <v>692</v>
      </c>
      <c r="F79" s="284">
        <v>114</v>
      </c>
      <c r="G79" s="283">
        <v>710</v>
      </c>
      <c r="H79" s="284">
        <v>114</v>
      </c>
      <c r="I79" s="283"/>
      <c r="J79" s="284"/>
      <c r="K79" s="283">
        <v>55</v>
      </c>
      <c r="L79" s="285">
        <v>15</v>
      </c>
      <c r="M79" s="185"/>
      <c r="N79" s="186"/>
      <c r="R79" s="187"/>
    </row>
    <row r="80" spans="1:18" ht="13.9" customHeight="1" x14ac:dyDescent="0.2">
      <c r="A80" s="281">
        <v>74</v>
      </c>
      <c r="B80" s="282" t="s">
        <v>291</v>
      </c>
      <c r="C80" s="283">
        <v>9499</v>
      </c>
      <c r="D80" s="284">
        <v>1458</v>
      </c>
      <c r="E80" s="283">
        <v>9874</v>
      </c>
      <c r="F80" s="284">
        <v>1548</v>
      </c>
      <c r="G80" s="283">
        <v>10220</v>
      </c>
      <c r="H80" s="284">
        <v>1599</v>
      </c>
      <c r="I80" s="283"/>
      <c r="J80" s="284"/>
      <c r="K80" s="283">
        <v>1075</v>
      </c>
      <c r="L80" s="285">
        <v>185</v>
      </c>
      <c r="M80" s="185"/>
      <c r="N80" s="186"/>
    </row>
    <row r="81" spans="1:18" ht="13.9" customHeight="1" x14ac:dyDescent="0.2">
      <c r="A81" s="281">
        <v>75</v>
      </c>
      <c r="B81" s="282" t="s">
        <v>292</v>
      </c>
      <c r="C81" s="283">
        <v>26373</v>
      </c>
      <c r="D81" s="284">
        <v>27422</v>
      </c>
      <c r="E81" s="283">
        <v>26907</v>
      </c>
      <c r="F81" s="284">
        <v>28659</v>
      </c>
      <c r="G81" s="283">
        <v>27403</v>
      </c>
      <c r="H81" s="284">
        <v>29408</v>
      </c>
      <c r="I81" s="283"/>
      <c r="J81" s="284"/>
      <c r="K81" s="283">
        <v>1474</v>
      </c>
      <c r="L81" s="285">
        <v>2482</v>
      </c>
      <c r="M81" s="185"/>
      <c r="N81" s="186"/>
      <c r="R81" s="187"/>
    </row>
    <row r="82" spans="1:18" x14ac:dyDescent="0.2">
      <c r="A82" s="281">
        <v>76</v>
      </c>
      <c r="B82" s="282" t="s">
        <v>293</v>
      </c>
      <c r="C82" s="283">
        <v>705010</v>
      </c>
      <c r="D82" s="284">
        <v>112968</v>
      </c>
      <c r="E82" s="283">
        <v>722991</v>
      </c>
      <c r="F82" s="284">
        <v>114975</v>
      </c>
      <c r="G82" s="283">
        <v>741941</v>
      </c>
      <c r="H82" s="284">
        <v>117125</v>
      </c>
      <c r="I82" s="283"/>
      <c r="J82" s="284"/>
      <c r="K82" s="283">
        <v>55120</v>
      </c>
      <c r="L82" s="285">
        <v>5978</v>
      </c>
      <c r="M82" s="185"/>
      <c r="N82" s="186"/>
    </row>
    <row r="83" spans="1:18" ht="13.9" customHeight="1" x14ac:dyDescent="0.2">
      <c r="A83" s="281">
        <v>77</v>
      </c>
      <c r="B83" s="282" t="s">
        <v>294</v>
      </c>
      <c r="C83" s="283">
        <v>1099</v>
      </c>
      <c r="D83" s="284">
        <v>259</v>
      </c>
      <c r="E83" s="283">
        <v>1138</v>
      </c>
      <c r="F83" s="284">
        <v>272</v>
      </c>
      <c r="G83" s="283">
        <v>1164</v>
      </c>
      <c r="H83" s="284">
        <v>280</v>
      </c>
      <c r="I83" s="283"/>
      <c r="J83" s="284"/>
      <c r="K83" s="283">
        <v>99</v>
      </c>
      <c r="L83" s="285">
        <v>35</v>
      </c>
      <c r="M83" s="185"/>
      <c r="N83" s="186"/>
      <c r="R83" s="187"/>
    </row>
    <row r="84" spans="1:18" ht="13.9" customHeight="1" x14ac:dyDescent="0.2">
      <c r="A84" s="281">
        <v>78</v>
      </c>
      <c r="B84" s="282" t="s">
        <v>295</v>
      </c>
      <c r="C84" s="283">
        <v>14585</v>
      </c>
      <c r="D84" s="284">
        <v>4290</v>
      </c>
      <c r="E84" s="283">
        <v>14896</v>
      </c>
      <c r="F84" s="284">
        <v>4465</v>
      </c>
      <c r="G84" s="283">
        <v>15195</v>
      </c>
      <c r="H84" s="284">
        <v>4561</v>
      </c>
      <c r="I84" s="283"/>
      <c r="J84" s="284"/>
      <c r="K84" s="283">
        <v>905</v>
      </c>
      <c r="L84" s="285">
        <v>347</v>
      </c>
      <c r="M84" s="185"/>
      <c r="N84" s="186"/>
      <c r="R84" s="187"/>
    </row>
    <row r="85" spans="1:18" ht="13.9" customHeight="1" x14ac:dyDescent="0.2">
      <c r="A85" s="281">
        <v>79</v>
      </c>
      <c r="B85" s="282" t="s">
        <v>296</v>
      </c>
      <c r="C85" s="283">
        <v>5216</v>
      </c>
      <c r="D85" s="284">
        <v>609</v>
      </c>
      <c r="E85" s="283">
        <v>5328</v>
      </c>
      <c r="F85" s="284">
        <v>654</v>
      </c>
      <c r="G85" s="283">
        <v>5442</v>
      </c>
      <c r="H85" s="284">
        <v>678</v>
      </c>
      <c r="I85" s="283"/>
      <c r="J85" s="284"/>
      <c r="K85" s="283">
        <v>351</v>
      </c>
      <c r="L85" s="285">
        <v>84</v>
      </c>
      <c r="M85" s="185"/>
      <c r="N85" s="186"/>
      <c r="R85" s="187"/>
    </row>
    <row r="86" spans="1:18" ht="13.9" customHeight="1" x14ac:dyDescent="0.2">
      <c r="A86" s="281">
        <v>80</v>
      </c>
      <c r="B86" s="282" t="s">
        <v>297</v>
      </c>
      <c r="C86" s="283">
        <v>250794</v>
      </c>
      <c r="D86" s="284">
        <v>44335</v>
      </c>
      <c r="E86" s="283">
        <v>260956</v>
      </c>
      <c r="F86" s="284">
        <v>46604</v>
      </c>
      <c r="G86" s="283">
        <v>272273</v>
      </c>
      <c r="H86" s="284">
        <v>48003</v>
      </c>
      <c r="I86" s="283"/>
      <c r="J86" s="284"/>
      <c r="K86" s="283">
        <v>31342</v>
      </c>
      <c r="L86" s="285">
        <v>4697</v>
      </c>
      <c r="M86" s="185"/>
      <c r="N86" s="186"/>
    </row>
    <row r="87" spans="1:18" x14ac:dyDescent="0.2">
      <c r="A87" s="281">
        <v>81</v>
      </c>
      <c r="B87" s="282" t="s">
        <v>372</v>
      </c>
      <c r="C87" s="283">
        <v>9438</v>
      </c>
      <c r="D87" s="284">
        <v>1111</v>
      </c>
      <c r="E87" s="283">
        <v>10611</v>
      </c>
      <c r="F87" s="284">
        <v>1221</v>
      </c>
      <c r="G87" s="283">
        <v>11816</v>
      </c>
      <c r="H87" s="284">
        <v>1300</v>
      </c>
      <c r="I87" s="283"/>
      <c r="J87" s="284"/>
      <c r="K87" s="283">
        <v>3465</v>
      </c>
      <c r="L87" s="285">
        <v>271</v>
      </c>
      <c r="M87" s="185"/>
      <c r="N87" s="186"/>
      <c r="R87" s="187"/>
    </row>
    <row r="88" spans="1:18" ht="13.9" customHeight="1" x14ac:dyDescent="0.2">
      <c r="A88" s="281">
        <v>82</v>
      </c>
      <c r="B88" s="282" t="s">
        <v>373</v>
      </c>
      <c r="C88" s="283">
        <v>8993</v>
      </c>
      <c r="D88" s="284">
        <v>2384</v>
      </c>
      <c r="E88" s="283">
        <v>9739</v>
      </c>
      <c r="F88" s="284">
        <v>2637</v>
      </c>
      <c r="G88" s="283">
        <v>10474</v>
      </c>
      <c r="H88" s="284">
        <v>2872</v>
      </c>
      <c r="I88" s="283"/>
      <c r="J88" s="284"/>
      <c r="K88" s="283">
        <v>2231</v>
      </c>
      <c r="L88" s="285">
        <v>680</v>
      </c>
      <c r="M88" s="185"/>
      <c r="N88" s="186"/>
    </row>
    <row r="89" spans="1:18" ht="13.9" customHeight="1" x14ac:dyDescent="0.2">
      <c r="A89" s="281">
        <v>83</v>
      </c>
      <c r="B89" s="282" t="s">
        <v>374</v>
      </c>
      <c r="C89" s="283">
        <v>6823</v>
      </c>
      <c r="D89" s="284">
        <v>805</v>
      </c>
      <c r="E89" s="283">
        <v>7581</v>
      </c>
      <c r="F89" s="284">
        <v>898</v>
      </c>
      <c r="G89" s="283">
        <v>8356</v>
      </c>
      <c r="H89" s="284">
        <v>998</v>
      </c>
      <c r="I89" s="283"/>
      <c r="J89" s="284"/>
      <c r="K89" s="283">
        <v>2227</v>
      </c>
      <c r="L89" s="285">
        <v>254</v>
      </c>
      <c r="M89" s="185"/>
      <c r="N89" s="186"/>
      <c r="R89" s="187"/>
    </row>
    <row r="90" spans="1:18" ht="13.9" customHeight="1" x14ac:dyDescent="0.2">
      <c r="A90" s="281">
        <v>84</v>
      </c>
      <c r="B90" s="282" t="s">
        <v>375</v>
      </c>
      <c r="C90" s="283">
        <v>2863</v>
      </c>
      <c r="D90" s="284">
        <v>561</v>
      </c>
      <c r="E90" s="283">
        <v>3057</v>
      </c>
      <c r="F90" s="284">
        <v>619</v>
      </c>
      <c r="G90" s="283">
        <v>3271</v>
      </c>
      <c r="H90" s="284">
        <v>648</v>
      </c>
      <c r="I90" s="283"/>
      <c r="J90" s="284"/>
      <c r="K90" s="283">
        <v>629</v>
      </c>
      <c r="L90" s="285">
        <v>114</v>
      </c>
      <c r="M90" s="185"/>
      <c r="N90" s="186"/>
    </row>
    <row r="91" spans="1:18" ht="13.9" customHeight="1" x14ac:dyDescent="0.2">
      <c r="A91" s="281">
        <v>85</v>
      </c>
      <c r="B91" s="282" t="s">
        <v>376</v>
      </c>
      <c r="C91" s="283">
        <v>45933</v>
      </c>
      <c r="D91" s="284">
        <v>2020</v>
      </c>
      <c r="E91" s="283">
        <v>52057</v>
      </c>
      <c r="F91" s="284">
        <v>2188</v>
      </c>
      <c r="G91" s="283">
        <v>58422</v>
      </c>
      <c r="H91" s="284">
        <v>2355</v>
      </c>
      <c r="I91" s="283"/>
      <c r="J91" s="284"/>
      <c r="K91" s="283">
        <v>17937</v>
      </c>
      <c r="L91" s="285">
        <v>475</v>
      </c>
      <c r="M91" s="185"/>
      <c r="N91" s="186"/>
    </row>
    <row r="92" spans="1:18" ht="13.9" customHeight="1" x14ac:dyDescent="0.2">
      <c r="A92" s="281">
        <v>0</v>
      </c>
      <c r="B92" s="282" t="s">
        <v>145</v>
      </c>
      <c r="C92" s="283"/>
      <c r="D92" s="284"/>
      <c r="E92" s="283"/>
      <c r="F92" s="284"/>
      <c r="G92" s="283"/>
      <c r="H92" s="284"/>
      <c r="I92" s="283"/>
      <c r="J92" s="284"/>
      <c r="K92" s="283"/>
      <c r="L92" s="285"/>
      <c r="M92" s="185"/>
      <c r="N92" s="186"/>
    </row>
    <row r="93" spans="1:18" s="310" customFormat="1" ht="13.9" customHeight="1" x14ac:dyDescent="0.2">
      <c r="A93" s="286"/>
      <c r="B93" s="287" t="s">
        <v>60</v>
      </c>
      <c r="C93" s="288">
        <f>SUM(C7:C92)</f>
        <v>43548874</v>
      </c>
      <c r="D93" s="289">
        <f t="shared" ref="D93" si="0">SUM(D7:D92)</f>
        <v>2417581</v>
      </c>
      <c r="E93" s="288">
        <v>44426304</v>
      </c>
      <c r="F93" s="289">
        <v>2496233</v>
      </c>
      <c r="G93" s="288">
        <v>45309188</v>
      </c>
      <c r="H93" s="289">
        <v>2538411</v>
      </c>
      <c r="I93" s="288"/>
      <c r="J93" s="289"/>
      <c r="K93" s="288">
        <v>2502053</v>
      </c>
      <c r="L93" s="290">
        <v>152322</v>
      </c>
      <c r="M93" s="308"/>
      <c r="N93" s="309"/>
    </row>
    <row r="94" spans="1:18" ht="13.9" customHeight="1" x14ac:dyDescent="0.2">
      <c r="B94" s="216"/>
      <c r="E94" s="189"/>
      <c r="G94" s="190"/>
      <c r="H94" s="190"/>
      <c r="I94" s="417"/>
      <c r="J94" s="417"/>
      <c r="K94" s="190"/>
      <c r="L94" s="190"/>
      <c r="M94" s="185"/>
      <c r="N94" s="186"/>
    </row>
    <row r="95" spans="1:18" x14ac:dyDescent="0.2">
      <c r="B95" s="191"/>
      <c r="G95" s="192"/>
      <c r="H95" s="192"/>
      <c r="K95" s="193"/>
      <c r="L95" s="193"/>
      <c r="M95" s="185"/>
      <c r="N95" s="186"/>
    </row>
    <row r="96" spans="1:18" ht="18.75" customHeight="1" x14ac:dyDescent="0.2">
      <c r="B96" s="191"/>
      <c r="E96" s="189"/>
      <c r="F96" s="189"/>
      <c r="M96" s="185"/>
      <c r="N96" s="186"/>
    </row>
    <row r="97" spans="1:16382" x14ac:dyDescent="0.2">
      <c r="B97" s="195"/>
      <c r="C97" s="195"/>
      <c r="D97" s="195"/>
      <c r="E97" s="195"/>
      <c r="F97" s="195"/>
      <c r="G97" s="195"/>
      <c r="H97" s="195"/>
      <c r="I97" s="195"/>
      <c r="J97" s="195"/>
      <c r="K97" s="195"/>
      <c r="L97" s="195"/>
      <c r="M97" s="185"/>
      <c r="N97" s="186"/>
    </row>
    <row r="98" spans="1:16382" x14ac:dyDescent="0.2">
      <c r="B98" s="195"/>
      <c r="C98" s="195"/>
      <c r="D98" s="195"/>
      <c r="E98" s="195"/>
      <c r="F98" s="195"/>
      <c r="G98" s="195"/>
      <c r="H98" s="195"/>
      <c r="I98" s="195"/>
      <c r="J98" s="195"/>
      <c r="K98" s="195"/>
      <c r="L98" s="195"/>
      <c r="M98" s="185"/>
      <c r="N98" s="186"/>
    </row>
    <row r="99" spans="1:16382" x14ac:dyDescent="0.2">
      <c r="B99" s="418"/>
      <c r="C99" s="418"/>
      <c r="D99" s="418"/>
      <c r="E99" s="418"/>
      <c r="F99" s="418"/>
      <c r="G99" s="418"/>
      <c r="H99" s="418"/>
      <c r="I99" s="418"/>
      <c r="J99" s="418"/>
      <c r="K99" s="418"/>
      <c r="L99" s="418"/>
      <c r="M99" s="185"/>
      <c r="N99" s="186"/>
    </row>
    <row r="100" spans="1:16382" x14ac:dyDescent="0.2">
      <c r="B100" s="194"/>
      <c r="M100" s="185"/>
      <c r="N100" s="186"/>
    </row>
    <row r="101" spans="1:16382" x14ac:dyDescent="0.2">
      <c r="B101" s="194"/>
      <c r="M101" s="185"/>
      <c r="N101" s="186"/>
    </row>
    <row r="102" spans="1:16382" x14ac:dyDescent="0.2">
      <c r="B102" s="195"/>
      <c r="C102" s="195"/>
      <c r="D102" s="195"/>
      <c r="E102" s="196"/>
      <c r="F102" s="196"/>
      <c r="M102" s="185"/>
      <c r="N102" s="186"/>
    </row>
    <row r="103" spans="1:16382" x14ac:dyDescent="0.2">
      <c r="B103" s="194"/>
      <c r="M103" s="185"/>
      <c r="N103" s="186"/>
    </row>
    <row r="104" spans="1:16382" x14ac:dyDescent="0.2">
      <c r="A104" s="197"/>
      <c r="B104" s="197"/>
      <c r="C104" s="197"/>
      <c r="D104" s="197"/>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c r="AL104" s="197"/>
      <c r="AM104" s="197"/>
      <c r="AN104" s="197"/>
      <c r="AO104" s="197"/>
      <c r="AP104" s="197"/>
      <c r="AQ104" s="197"/>
      <c r="AR104" s="197"/>
      <c r="AS104" s="197"/>
      <c r="AT104" s="197"/>
      <c r="AU104" s="197"/>
      <c r="AV104" s="197"/>
      <c r="AW104" s="197"/>
      <c r="AX104" s="197"/>
      <c r="AY104" s="197"/>
      <c r="AZ104" s="197"/>
      <c r="BA104" s="197"/>
      <c r="BB104" s="197"/>
      <c r="BC104" s="197"/>
      <c r="BD104" s="197"/>
      <c r="BE104" s="197"/>
      <c r="BF104" s="197"/>
      <c r="BG104" s="197"/>
      <c r="BH104" s="197"/>
      <c r="BI104" s="197"/>
      <c r="BJ104" s="197"/>
      <c r="BK104" s="197"/>
      <c r="BL104" s="197"/>
      <c r="BM104" s="197"/>
      <c r="BN104" s="197"/>
      <c r="BO104" s="197"/>
      <c r="BP104" s="197"/>
      <c r="BQ104" s="197"/>
      <c r="BR104" s="197"/>
      <c r="BS104" s="197"/>
      <c r="BT104" s="197"/>
      <c r="BU104" s="197"/>
      <c r="BV104" s="197"/>
      <c r="BW104" s="197"/>
      <c r="BX104" s="197"/>
      <c r="BY104" s="197"/>
      <c r="BZ104" s="197"/>
      <c r="CA104" s="197"/>
      <c r="CB104" s="197"/>
      <c r="CC104" s="197"/>
      <c r="CD104" s="197"/>
      <c r="CE104" s="197"/>
      <c r="CF104" s="197"/>
      <c r="CG104" s="197"/>
      <c r="CH104" s="197"/>
      <c r="CI104" s="197"/>
      <c r="CJ104" s="197"/>
      <c r="CK104" s="197"/>
      <c r="CL104" s="197"/>
      <c r="CM104" s="197"/>
      <c r="CN104" s="197"/>
      <c r="CO104" s="197"/>
      <c r="CP104" s="197"/>
      <c r="CQ104" s="197"/>
      <c r="CR104" s="197"/>
      <c r="CS104" s="197"/>
      <c r="CT104" s="197"/>
      <c r="CU104" s="197"/>
      <c r="CV104" s="197"/>
      <c r="CW104" s="197"/>
      <c r="CX104" s="197"/>
      <c r="CY104" s="197"/>
      <c r="CZ104" s="197"/>
      <c r="DA104" s="197"/>
      <c r="DB104" s="197"/>
      <c r="DC104" s="197"/>
      <c r="DD104" s="197"/>
      <c r="DE104" s="197"/>
      <c r="DF104" s="197"/>
      <c r="DG104" s="197"/>
      <c r="DH104" s="197"/>
      <c r="DI104" s="197"/>
      <c r="DJ104" s="197"/>
      <c r="DK104" s="197"/>
      <c r="DL104" s="197"/>
      <c r="DM104" s="197"/>
      <c r="DN104" s="197"/>
      <c r="DO104" s="197"/>
      <c r="DP104" s="197"/>
      <c r="DQ104" s="197"/>
      <c r="DR104" s="197"/>
      <c r="DS104" s="197"/>
      <c r="DT104" s="197"/>
      <c r="DU104" s="197"/>
      <c r="DV104" s="197"/>
      <c r="DW104" s="197"/>
      <c r="DX104" s="197"/>
      <c r="DY104" s="197"/>
      <c r="DZ104" s="197"/>
      <c r="EA104" s="197"/>
      <c r="EB104" s="197"/>
      <c r="EC104" s="197"/>
      <c r="ED104" s="197"/>
      <c r="EE104" s="197"/>
      <c r="EF104" s="197"/>
      <c r="EG104" s="197"/>
      <c r="EH104" s="197"/>
      <c r="EI104" s="197"/>
      <c r="EJ104" s="197"/>
      <c r="EK104" s="197"/>
      <c r="EL104" s="197"/>
      <c r="EM104" s="197"/>
      <c r="EN104" s="197"/>
      <c r="EO104" s="197"/>
      <c r="EP104" s="197"/>
      <c r="EQ104" s="197"/>
      <c r="ER104" s="197"/>
      <c r="ES104" s="197"/>
      <c r="ET104" s="197"/>
      <c r="EU104" s="197"/>
      <c r="EV104" s="197"/>
      <c r="EW104" s="197"/>
      <c r="EX104" s="197"/>
      <c r="EY104" s="197"/>
      <c r="EZ104" s="197"/>
      <c r="FA104" s="197"/>
      <c r="FB104" s="197"/>
      <c r="FC104" s="197"/>
      <c r="FD104" s="197"/>
      <c r="FE104" s="197"/>
      <c r="FF104" s="197"/>
      <c r="FG104" s="197"/>
      <c r="FH104" s="197"/>
      <c r="FI104" s="197"/>
      <c r="FJ104" s="197"/>
      <c r="FK104" s="197"/>
      <c r="FL104" s="197"/>
      <c r="FM104" s="197"/>
      <c r="FN104" s="197"/>
      <c r="FO104" s="197"/>
      <c r="FP104" s="197"/>
      <c r="FQ104" s="197"/>
      <c r="FR104" s="197"/>
      <c r="FS104" s="197"/>
      <c r="FT104" s="197"/>
      <c r="FU104" s="197"/>
      <c r="FV104" s="197"/>
      <c r="FW104" s="197"/>
      <c r="FX104" s="197"/>
      <c r="FY104" s="197"/>
      <c r="FZ104" s="197"/>
      <c r="GA104" s="197"/>
      <c r="GB104" s="197"/>
      <c r="GC104" s="197"/>
      <c r="GD104" s="197"/>
      <c r="GE104" s="197"/>
      <c r="GF104" s="197"/>
      <c r="GG104" s="197"/>
      <c r="GH104" s="197"/>
      <c r="GI104" s="197"/>
      <c r="GJ104" s="197"/>
      <c r="GK104" s="197"/>
      <c r="GL104" s="197"/>
      <c r="GM104" s="197"/>
      <c r="GN104" s="197"/>
      <c r="GO104" s="197"/>
      <c r="GP104" s="197"/>
      <c r="GQ104" s="197"/>
      <c r="GR104" s="197"/>
      <c r="GS104" s="197"/>
      <c r="GT104" s="197"/>
      <c r="GU104" s="197"/>
      <c r="GV104" s="197"/>
      <c r="GW104" s="197"/>
      <c r="GX104" s="197"/>
      <c r="GY104" s="197"/>
      <c r="GZ104" s="197"/>
      <c r="HA104" s="197"/>
      <c r="HB104" s="197"/>
      <c r="HC104" s="197"/>
      <c r="HD104" s="197"/>
      <c r="HE104" s="197"/>
      <c r="HF104" s="197"/>
      <c r="HG104" s="197"/>
      <c r="HH104" s="197"/>
      <c r="HI104" s="197"/>
      <c r="HJ104" s="197"/>
      <c r="HK104" s="197"/>
      <c r="HL104" s="197"/>
      <c r="HM104" s="197"/>
      <c r="HN104" s="197"/>
      <c r="HO104" s="197"/>
      <c r="HP104" s="197"/>
      <c r="HQ104" s="197"/>
      <c r="HR104" s="197"/>
      <c r="HS104" s="197"/>
      <c r="HT104" s="197"/>
      <c r="HU104" s="197"/>
      <c r="HV104" s="197"/>
      <c r="HW104" s="197"/>
      <c r="HX104" s="197"/>
      <c r="HY104" s="197"/>
      <c r="HZ104" s="197"/>
      <c r="IA104" s="197"/>
      <c r="IB104" s="197"/>
      <c r="IC104" s="197"/>
      <c r="ID104" s="197"/>
      <c r="IE104" s="197"/>
      <c r="IF104" s="197"/>
      <c r="IG104" s="197"/>
      <c r="IH104" s="197"/>
      <c r="II104" s="197"/>
      <c r="IJ104" s="197"/>
      <c r="IK104" s="197"/>
      <c r="IL104" s="197"/>
      <c r="IM104" s="197"/>
      <c r="IN104" s="197"/>
      <c r="IO104" s="197"/>
      <c r="IP104" s="197"/>
      <c r="IQ104" s="197"/>
      <c r="IR104" s="197"/>
      <c r="IS104" s="197"/>
      <c r="IT104" s="197"/>
      <c r="IU104" s="197"/>
      <c r="IV104" s="197"/>
      <c r="IW104" s="197"/>
      <c r="IX104" s="197"/>
      <c r="IY104" s="197"/>
      <c r="IZ104" s="197"/>
      <c r="JA104" s="197"/>
      <c r="JB104" s="197"/>
      <c r="JC104" s="197"/>
      <c r="JD104" s="197"/>
      <c r="JE104" s="197"/>
      <c r="JF104" s="197"/>
      <c r="JG104" s="197"/>
      <c r="JH104" s="197"/>
      <c r="JI104" s="197"/>
      <c r="JJ104" s="197"/>
      <c r="JK104" s="197"/>
      <c r="JL104" s="197"/>
      <c r="JM104" s="197"/>
      <c r="JN104" s="197"/>
      <c r="JO104" s="197"/>
      <c r="JP104" s="197"/>
      <c r="JQ104" s="197"/>
      <c r="JR104" s="197"/>
      <c r="JS104" s="197"/>
      <c r="JT104" s="197"/>
      <c r="JU104" s="197"/>
      <c r="JV104" s="197"/>
      <c r="JW104" s="197"/>
      <c r="JX104" s="197"/>
      <c r="JY104" s="197"/>
      <c r="JZ104" s="197"/>
      <c r="KA104" s="197"/>
      <c r="KB104" s="197"/>
      <c r="KC104" s="197"/>
      <c r="KD104" s="197"/>
      <c r="KE104" s="197"/>
      <c r="KF104" s="197"/>
      <c r="KG104" s="197"/>
      <c r="KH104" s="197"/>
      <c r="KI104" s="197"/>
      <c r="KJ104" s="197"/>
      <c r="KK104" s="197"/>
      <c r="KL104" s="197"/>
      <c r="KM104" s="197"/>
      <c r="KN104" s="197"/>
      <c r="KO104" s="197"/>
      <c r="KP104" s="197"/>
      <c r="KQ104" s="197"/>
      <c r="KR104" s="197"/>
      <c r="KS104" s="197"/>
      <c r="KT104" s="197"/>
      <c r="KU104" s="197"/>
      <c r="KV104" s="197"/>
      <c r="KW104" s="197"/>
      <c r="KX104" s="197"/>
      <c r="KY104" s="197"/>
      <c r="KZ104" s="197"/>
      <c r="LA104" s="197"/>
      <c r="LB104" s="197"/>
      <c r="LC104" s="197"/>
      <c r="LD104" s="197"/>
      <c r="LE104" s="197"/>
      <c r="LF104" s="197"/>
      <c r="LG104" s="197"/>
      <c r="LH104" s="197"/>
      <c r="LI104" s="197"/>
      <c r="LJ104" s="197"/>
      <c r="LK104" s="197"/>
      <c r="LL104" s="197"/>
      <c r="LM104" s="197"/>
      <c r="LN104" s="197"/>
      <c r="LO104" s="197"/>
      <c r="LP104" s="197"/>
      <c r="LQ104" s="197"/>
      <c r="LR104" s="197"/>
      <c r="LS104" s="197"/>
      <c r="LT104" s="197"/>
      <c r="LU104" s="197"/>
      <c r="LV104" s="197"/>
      <c r="LW104" s="197"/>
      <c r="LX104" s="197"/>
      <c r="LY104" s="197"/>
      <c r="LZ104" s="197"/>
      <c r="MA104" s="197"/>
      <c r="MB104" s="197"/>
      <c r="MC104" s="197"/>
      <c r="MD104" s="197"/>
      <c r="ME104" s="197"/>
      <c r="MF104" s="197"/>
      <c r="MG104" s="197"/>
      <c r="MH104" s="197"/>
      <c r="MI104" s="197"/>
      <c r="MJ104" s="197"/>
      <c r="MK104" s="197"/>
      <c r="ML104" s="197"/>
      <c r="MM104" s="197"/>
      <c r="MN104" s="197"/>
      <c r="MO104" s="197"/>
      <c r="MP104" s="197"/>
      <c r="MQ104" s="197"/>
      <c r="MR104" s="197"/>
      <c r="MS104" s="197"/>
      <c r="MT104" s="197"/>
      <c r="MU104" s="197"/>
      <c r="MV104" s="197"/>
      <c r="MW104" s="197"/>
      <c r="MX104" s="197"/>
      <c r="MY104" s="197"/>
      <c r="MZ104" s="197"/>
      <c r="NA104" s="197"/>
      <c r="NB104" s="197"/>
      <c r="NC104" s="197"/>
      <c r="ND104" s="197"/>
      <c r="NE104" s="197"/>
      <c r="NF104" s="197"/>
      <c r="NG104" s="197"/>
      <c r="NH104" s="197"/>
      <c r="NI104" s="197"/>
      <c r="NJ104" s="197"/>
      <c r="NK104" s="197"/>
      <c r="NL104" s="197"/>
      <c r="NM104" s="197"/>
      <c r="NN104" s="197"/>
      <c r="NO104" s="197"/>
      <c r="NP104" s="197"/>
      <c r="NQ104" s="197"/>
      <c r="NR104" s="197"/>
      <c r="NS104" s="197"/>
      <c r="NT104" s="197"/>
      <c r="NU104" s="197"/>
      <c r="NV104" s="197"/>
      <c r="NW104" s="197"/>
      <c r="NX104" s="197"/>
      <c r="NY104" s="197"/>
      <c r="NZ104" s="197"/>
      <c r="OA104" s="197"/>
      <c r="OB104" s="197"/>
      <c r="OC104" s="197"/>
      <c r="OD104" s="197"/>
      <c r="OE104" s="197"/>
      <c r="OF104" s="197"/>
      <c r="OG104" s="197"/>
      <c r="OH104" s="197"/>
      <c r="OI104" s="197"/>
      <c r="OJ104" s="197"/>
      <c r="OK104" s="197"/>
      <c r="OL104" s="197"/>
      <c r="OM104" s="197"/>
      <c r="ON104" s="197"/>
      <c r="OO104" s="197"/>
      <c r="OP104" s="197"/>
      <c r="OQ104" s="197"/>
      <c r="OR104" s="197"/>
      <c r="OS104" s="197"/>
      <c r="OT104" s="197"/>
      <c r="OU104" s="197"/>
      <c r="OV104" s="197"/>
      <c r="OW104" s="197"/>
      <c r="OX104" s="197"/>
      <c r="OY104" s="197"/>
      <c r="OZ104" s="197"/>
      <c r="PA104" s="197"/>
      <c r="PB104" s="197"/>
      <c r="PC104" s="197"/>
      <c r="PD104" s="197"/>
      <c r="PE104" s="197"/>
      <c r="PF104" s="197"/>
      <c r="PG104" s="197"/>
      <c r="PH104" s="197"/>
      <c r="PI104" s="197"/>
      <c r="PJ104" s="197"/>
      <c r="PK104" s="197"/>
      <c r="PL104" s="197"/>
      <c r="PM104" s="197"/>
      <c r="PN104" s="197"/>
      <c r="PO104" s="197"/>
      <c r="PP104" s="197"/>
      <c r="PQ104" s="197"/>
      <c r="PR104" s="197"/>
      <c r="PS104" s="197"/>
      <c r="PT104" s="197"/>
      <c r="PU104" s="197"/>
      <c r="PV104" s="197"/>
      <c r="PW104" s="197"/>
      <c r="PX104" s="197"/>
      <c r="PY104" s="197"/>
      <c r="PZ104" s="197"/>
      <c r="QA104" s="197"/>
      <c r="QB104" s="197"/>
      <c r="QC104" s="197"/>
      <c r="QD104" s="197"/>
      <c r="QE104" s="197"/>
      <c r="QF104" s="197"/>
      <c r="QG104" s="197"/>
      <c r="QH104" s="197"/>
      <c r="QI104" s="197"/>
      <c r="QJ104" s="197"/>
      <c r="QK104" s="197"/>
      <c r="QL104" s="197"/>
      <c r="QM104" s="197"/>
      <c r="QN104" s="197"/>
      <c r="QO104" s="197"/>
      <c r="QP104" s="197"/>
      <c r="QQ104" s="197"/>
      <c r="QR104" s="197"/>
      <c r="QS104" s="197"/>
      <c r="QT104" s="197"/>
      <c r="QU104" s="197"/>
      <c r="QV104" s="197"/>
      <c r="QW104" s="197"/>
      <c r="QX104" s="197"/>
      <c r="QY104" s="197"/>
      <c r="QZ104" s="197"/>
      <c r="RA104" s="197"/>
      <c r="RB104" s="197"/>
      <c r="RC104" s="197"/>
      <c r="RD104" s="197"/>
      <c r="RE104" s="197"/>
      <c r="RF104" s="197"/>
      <c r="RG104" s="197"/>
      <c r="RH104" s="197"/>
      <c r="RI104" s="197"/>
      <c r="RJ104" s="197"/>
      <c r="RK104" s="197"/>
      <c r="RL104" s="197"/>
      <c r="RM104" s="197"/>
      <c r="RN104" s="197"/>
      <c r="RO104" s="197"/>
      <c r="RP104" s="197"/>
      <c r="RQ104" s="197"/>
      <c r="RR104" s="197"/>
      <c r="RS104" s="197"/>
      <c r="RT104" s="197"/>
      <c r="RU104" s="197"/>
      <c r="RV104" s="197"/>
      <c r="RW104" s="197"/>
      <c r="RX104" s="197"/>
      <c r="RY104" s="197"/>
      <c r="RZ104" s="197"/>
      <c r="SA104" s="197"/>
      <c r="SB104" s="197"/>
      <c r="SC104" s="197"/>
      <c r="SD104" s="197"/>
      <c r="SE104" s="197"/>
      <c r="SF104" s="197"/>
      <c r="SG104" s="197"/>
      <c r="SH104" s="197"/>
      <c r="SI104" s="197"/>
      <c r="SJ104" s="197"/>
      <c r="SK104" s="197"/>
      <c r="SL104" s="197"/>
      <c r="SM104" s="197"/>
      <c r="SN104" s="197"/>
      <c r="SO104" s="197"/>
      <c r="SP104" s="197"/>
      <c r="SQ104" s="197"/>
      <c r="SR104" s="197"/>
      <c r="SS104" s="197"/>
      <c r="ST104" s="197"/>
      <c r="SU104" s="197"/>
      <c r="SV104" s="197"/>
      <c r="SW104" s="197"/>
      <c r="SX104" s="197"/>
      <c r="SY104" s="197"/>
      <c r="SZ104" s="197"/>
      <c r="TA104" s="197"/>
      <c r="TB104" s="197"/>
      <c r="TC104" s="197"/>
      <c r="TD104" s="197"/>
      <c r="TE104" s="197"/>
      <c r="TF104" s="197"/>
      <c r="TG104" s="197"/>
      <c r="TH104" s="197"/>
      <c r="TI104" s="197"/>
      <c r="TJ104" s="197"/>
      <c r="TK104" s="197"/>
      <c r="TL104" s="197"/>
      <c r="TM104" s="197"/>
      <c r="TN104" s="197"/>
      <c r="TO104" s="197"/>
      <c r="TP104" s="197"/>
      <c r="TQ104" s="197"/>
      <c r="TR104" s="197"/>
      <c r="TS104" s="197"/>
      <c r="TT104" s="197"/>
      <c r="TU104" s="197"/>
      <c r="TV104" s="197"/>
      <c r="TW104" s="197"/>
      <c r="TX104" s="197"/>
      <c r="TY104" s="197"/>
      <c r="TZ104" s="197"/>
      <c r="UA104" s="197"/>
      <c r="UB104" s="197"/>
      <c r="UC104" s="197"/>
      <c r="UD104" s="197"/>
      <c r="UE104" s="197"/>
      <c r="UF104" s="197"/>
      <c r="UG104" s="197"/>
      <c r="UH104" s="197"/>
      <c r="UI104" s="197"/>
      <c r="UJ104" s="197"/>
      <c r="UK104" s="197"/>
      <c r="UL104" s="197"/>
      <c r="UM104" s="197"/>
      <c r="UN104" s="197"/>
      <c r="UO104" s="197"/>
      <c r="UP104" s="197"/>
      <c r="UQ104" s="197"/>
      <c r="UR104" s="197"/>
      <c r="US104" s="197"/>
      <c r="UT104" s="197"/>
      <c r="UU104" s="197"/>
      <c r="UV104" s="197"/>
      <c r="UW104" s="197"/>
      <c r="UX104" s="197"/>
      <c r="UY104" s="197"/>
      <c r="UZ104" s="197"/>
      <c r="VA104" s="197"/>
      <c r="VB104" s="197"/>
      <c r="VC104" s="197"/>
      <c r="VD104" s="197"/>
      <c r="VE104" s="197"/>
      <c r="VF104" s="197"/>
      <c r="VG104" s="197"/>
      <c r="VH104" s="197"/>
      <c r="VI104" s="197"/>
      <c r="VJ104" s="197"/>
      <c r="VK104" s="197"/>
      <c r="VL104" s="197"/>
      <c r="VM104" s="197"/>
      <c r="VN104" s="197"/>
      <c r="VO104" s="197"/>
      <c r="VP104" s="197"/>
      <c r="VQ104" s="197"/>
      <c r="VR104" s="197"/>
      <c r="VS104" s="197"/>
      <c r="VT104" s="197"/>
      <c r="VU104" s="197"/>
      <c r="VV104" s="197"/>
      <c r="VW104" s="197"/>
      <c r="VX104" s="197"/>
      <c r="VY104" s="197"/>
      <c r="VZ104" s="197"/>
      <c r="WA104" s="197"/>
      <c r="WB104" s="197"/>
      <c r="WC104" s="197"/>
      <c r="WD104" s="197"/>
      <c r="WE104" s="197"/>
      <c r="WF104" s="197"/>
      <c r="WG104" s="197"/>
      <c r="WH104" s="197"/>
      <c r="WI104" s="197"/>
      <c r="WJ104" s="197"/>
      <c r="WK104" s="197"/>
      <c r="WL104" s="197"/>
      <c r="WM104" s="197"/>
      <c r="WN104" s="197"/>
      <c r="WO104" s="197"/>
      <c r="WP104" s="197"/>
      <c r="WQ104" s="197"/>
      <c r="WR104" s="197"/>
      <c r="WS104" s="197"/>
      <c r="WT104" s="197"/>
      <c r="WU104" s="197"/>
      <c r="WV104" s="197"/>
      <c r="WW104" s="197"/>
      <c r="WX104" s="197"/>
      <c r="WY104" s="197"/>
      <c r="WZ104" s="197"/>
      <c r="XA104" s="197"/>
      <c r="XB104" s="197"/>
      <c r="XC104" s="197"/>
      <c r="XD104" s="197"/>
      <c r="XE104" s="197"/>
      <c r="XF104" s="197"/>
      <c r="XG104" s="197"/>
      <c r="XH104" s="197"/>
      <c r="XI104" s="197"/>
      <c r="XJ104" s="197"/>
      <c r="XK104" s="197"/>
      <c r="XL104" s="197"/>
      <c r="XM104" s="197"/>
      <c r="XN104" s="197"/>
      <c r="XO104" s="197"/>
      <c r="XP104" s="197"/>
      <c r="XQ104" s="197"/>
      <c r="XR104" s="197"/>
      <c r="XS104" s="197"/>
      <c r="XT104" s="197"/>
      <c r="XU104" s="197"/>
      <c r="XV104" s="197"/>
      <c r="XW104" s="197"/>
      <c r="XX104" s="197"/>
      <c r="XY104" s="197"/>
      <c r="XZ104" s="197"/>
      <c r="YA104" s="197"/>
      <c r="YB104" s="197"/>
      <c r="YC104" s="197"/>
      <c r="YD104" s="197"/>
      <c r="YE104" s="197"/>
      <c r="YF104" s="197"/>
      <c r="YG104" s="197"/>
      <c r="YH104" s="197"/>
      <c r="YI104" s="197"/>
      <c r="YJ104" s="197"/>
      <c r="YK104" s="197"/>
      <c r="YL104" s="197"/>
      <c r="YM104" s="197"/>
      <c r="YN104" s="197"/>
      <c r="YO104" s="197"/>
      <c r="YP104" s="197"/>
      <c r="YQ104" s="197"/>
      <c r="YR104" s="197"/>
      <c r="YS104" s="197"/>
      <c r="YT104" s="197"/>
      <c r="YU104" s="197"/>
      <c r="YV104" s="197"/>
      <c r="YW104" s="197"/>
      <c r="YX104" s="197"/>
      <c r="YY104" s="197"/>
      <c r="YZ104" s="197"/>
      <c r="ZA104" s="197"/>
      <c r="ZB104" s="197"/>
      <c r="ZC104" s="197"/>
      <c r="ZD104" s="197"/>
      <c r="ZE104" s="197"/>
      <c r="ZF104" s="197"/>
      <c r="ZG104" s="197"/>
      <c r="ZH104" s="197"/>
      <c r="ZI104" s="197"/>
      <c r="ZJ104" s="197"/>
      <c r="ZK104" s="197"/>
      <c r="ZL104" s="197"/>
      <c r="ZM104" s="197"/>
      <c r="ZN104" s="197"/>
      <c r="ZO104" s="197"/>
      <c r="ZP104" s="197"/>
      <c r="ZQ104" s="197"/>
      <c r="ZR104" s="197"/>
      <c r="ZS104" s="197"/>
      <c r="ZT104" s="197"/>
      <c r="ZU104" s="197"/>
      <c r="ZV104" s="197"/>
      <c r="ZW104" s="197"/>
      <c r="ZX104" s="197"/>
      <c r="ZY104" s="197"/>
      <c r="ZZ104" s="197"/>
      <c r="AAA104" s="197"/>
      <c r="AAB104" s="197"/>
      <c r="AAC104" s="197"/>
      <c r="AAD104" s="197"/>
      <c r="AAE104" s="197"/>
      <c r="AAF104" s="197"/>
      <c r="AAG104" s="197"/>
      <c r="AAH104" s="197"/>
      <c r="AAI104" s="197"/>
      <c r="AAJ104" s="197"/>
      <c r="AAK104" s="197"/>
      <c r="AAL104" s="197"/>
      <c r="AAM104" s="197"/>
      <c r="AAN104" s="197"/>
      <c r="AAO104" s="197"/>
      <c r="AAP104" s="197"/>
      <c r="AAQ104" s="197"/>
      <c r="AAR104" s="197"/>
      <c r="AAS104" s="197"/>
      <c r="AAT104" s="197"/>
      <c r="AAU104" s="197"/>
      <c r="AAV104" s="197"/>
      <c r="AAW104" s="197"/>
      <c r="AAX104" s="197"/>
      <c r="AAY104" s="197"/>
      <c r="AAZ104" s="197"/>
      <c r="ABA104" s="197"/>
      <c r="ABB104" s="197"/>
      <c r="ABC104" s="197"/>
      <c r="ABD104" s="197"/>
      <c r="ABE104" s="197"/>
      <c r="ABF104" s="197"/>
      <c r="ABG104" s="197"/>
      <c r="ABH104" s="197"/>
      <c r="ABI104" s="197"/>
      <c r="ABJ104" s="197"/>
      <c r="ABK104" s="197"/>
      <c r="ABL104" s="197"/>
      <c r="ABM104" s="197"/>
      <c r="ABN104" s="197"/>
      <c r="ABO104" s="197"/>
      <c r="ABP104" s="197"/>
      <c r="ABQ104" s="197"/>
      <c r="ABR104" s="197"/>
      <c r="ABS104" s="197"/>
      <c r="ABT104" s="197"/>
      <c r="ABU104" s="197"/>
      <c r="ABV104" s="197"/>
      <c r="ABW104" s="197"/>
      <c r="ABX104" s="197"/>
      <c r="ABY104" s="197"/>
      <c r="ABZ104" s="197"/>
      <c r="ACA104" s="197"/>
      <c r="ACB104" s="197"/>
      <c r="ACC104" s="197"/>
      <c r="ACD104" s="197"/>
      <c r="ACE104" s="197"/>
      <c r="ACF104" s="197"/>
      <c r="ACG104" s="197"/>
      <c r="ACH104" s="197"/>
      <c r="ACI104" s="197"/>
      <c r="ACJ104" s="197"/>
      <c r="ACK104" s="197"/>
      <c r="ACL104" s="197"/>
      <c r="ACM104" s="197"/>
      <c r="ACN104" s="197"/>
      <c r="ACO104" s="197"/>
      <c r="ACP104" s="197"/>
      <c r="ACQ104" s="197"/>
      <c r="ACR104" s="197"/>
      <c r="ACS104" s="197"/>
      <c r="ACT104" s="197"/>
      <c r="ACU104" s="197"/>
      <c r="ACV104" s="197"/>
      <c r="ACW104" s="197"/>
      <c r="ACX104" s="197"/>
      <c r="ACY104" s="197"/>
      <c r="ACZ104" s="197"/>
      <c r="ADA104" s="197"/>
      <c r="ADB104" s="197"/>
      <c r="ADC104" s="197"/>
      <c r="ADD104" s="197"/>
      <c r="ADE104" s="197"/>
      <c r="ADF104" s="197"/>
      <c r="ADG104" s="197"/>
      <c r="ADH104" s="197"/>
      <c r="ADI104" s="197"/>
      <c r="ADJ104" s="197"/>
      <c r="ADK104" s="197"/>
      <c r="ADL104" s="197"/>
      <c r="ADM104" s="197"/>
      <c r="ADN104" s="197"/>
      <c r="ADO104" s="197"/>
      <c r="ADP104" s="197"/>
      <c r="ADQ104" s="197"/>
      <c r="ADR104" s="197"/>
      <c r="ADS104" s="197"/>
      <c r="ADT104" s="197"/>
      <c r="ADU104" s="197"/>
      <c r="ADV104" s="197"/>
      <c r="ADW104" s="197"/>
      <c r="ADX104" s="197"/>
      <c r="ADY104" s="197"/>
      <c r="ADZ104" s="197"/>
      <c r="AEA104" s="197"/>
      <c r="AEB104" s="197"/>
      <c r="AEC104" s="197"/>
      <c r="AED104" s="197"/>
      <c r="AEE104" s="197"/>
      <c r="AEF104" s="197"/>
      <c r="AEG104" s="197"/>
      <c r="AEH104" s="197"/>
      <c r="AEI104" s="197"/>
      <c r="AEJ104" s="197"/>
      <c r="AEK104" s="197"/>
      <c r="AEL104" s="197"/>
      <c r="AEM104" s="197"/>
      <c r="AEN104" s="197"/>
      <c r="AEO104" s="197"/>
      <c r="AEP104" s="197"/>
      <c r="AEQ104" s="197"/>
      <c r="AER104" s="197"/>
      <c r="AES104" s="197"/>
      <c r="AET104" s="197"/>
      <c r="AEU104" s="197"/>
      <c r="AEV104" s="197"/>
      <c r="AEW104" s="197"/>
      <c r="AEX104" s="197"/>
      <c r="AEY104" s="197"/>
      <c r="AEZ104" s="197"/>
      <c r="AFA104" s="197"/>
      <c r="AFB104" s="197"/>
      <c r="AFC104" s="197"/>
      <c r="AFD104" s="197"/>
      <c r="AFE104" s="197"/>
      <c r="AFF104" s="197"/>
      <c r="AFG104" s="197"/>
      <c r="AFH104" s="197"/>
      <c r="AFI104" s="197"/>
      <c r="AFJ104" s="197"/>
      <c r="AFK104" s="197"/>
      <c r="AFL104" s="197"/>
      <c r="AFM104" s="197"/>
      <c r="AFN104" s="197"/>
      <c r="AFO104" s="197"/>
      <c r="AFP104" s="197"/>
      <c r="AFQ104" s="197"/>
      <c r="AFR104" s="197"/>
      <c r="AFS104" s="197"/>
      <c r="AFT104" s="197"/>
      <c r="AFU104" s="197"/>
      <c r="AFV104" s="197"/>
      <c r="AFW104" s="197"/>
      <c r="AFX104" s="197"/>
      <c r="AFY104" s="197"/>
      <c r="AFZ104" s="197"/>
      <c r="AGA104" s="197"/>
      <c r="AGB104" s="197"/>
      <c r="AGC104" s="197"/>
      <c r="AGD104" s="197"/>
      <c r="AGE104" s="197"/>
      <c r="AGF104" s="197"/>
      <c r="AGG104" s="197"/>
      <c r="AGH104" s="197"/>
      <c r="AGI104" s="197"/>
      <c r="AGJ104" s="197"/>
      <c r="AGK104" s="197"/>
      <c r="AGL104" s="197"/>
      <c r="AGM104" s="197"/>
      <c r="AGN104" s="197"/>
      <c r="AGO104" s="197"/>
      <c r="AGP104" s="197"/>
      <c r="AGQ104" s="197"/>
      <c r="AGR104" s="197"/>
      <c r="AGS104" s="197"/>
      <c r="AGT104" s="197"/>
      <c r="AGU104" s="197"/>
      <c r="AGV104" s="197"/>
      <c r="AGW104" s="197"/>
      <c r="AGX104" s="197"/>
      <c r="AGY104" s="197"/>
      <c r="AGZ104" s="197"/>
      <c r="AHA104" s="197"/>
      <c r="AHB104" s="197"/>
      <c r="AHC104" s="197"/>
      <c r="AHD104" s="197"/>
      <c r="AHE104" s="197"/>
      <c r="AHF104" s="197"/>
      <c r="AHG104" s="197"/>
      <c r="AHH104" s="197"/>
      <c r="AHI104" s="197"/>
      <c r="AHJ104" s="197"/>
      <c r="AHK104" s="197"/>
      <c r="AHL104" s="197"/>
      <c r="AHM104" s="197"/>
      <c r="AHN104" s="197"/>
      <c r="AHO104" s="197"/>
      <c r="AHP104" s="197"/>
      <c r="AHQ104" s="197"/>
      <c r="AHR104" s="197"/>
      <c r="AHS104" s="197"/>
      <c r="AHT104" s="197"/>
      <c r="AHU104" s="197"/>
      <c r="AHV104" s="197"/>
      <c r="AHW104" s="197"/>
      <c r="AHX104" s="197"/>
      <c r="AHY104" s="197"/>
      <c r="AHZ104" s="197"/>
      <c r="AIA104" s="197"/>
      <c r="AIB104" s="197"/>
      <c r="AIC104" s="197"/>
      <c r="AID104" s="197"/>
      <c r="AIE104" s="197"/>
      <c r="AIF104" s="197"/>
      <c r="AIG104" s="197"/>
      <c r="AIH104" s="197"/>
      <c r="AII104" s="197"/>
      <c r="AIJ104" s="197"/>
      <c r="AIK104" s="197"/>
      <c r="AIL104" s="197"/>
      <c r="AIM104" s="197"/>
      <c r="AIN104" s="197"/>
      <c r="AIO104" s="197"/>
      <c r="AIP104" s="197"/>
      <c r="AIQ104" s="197"/>
      <c r="AIR104" s="197"/>
      <c r="AIS104" s="197"/>
      <c r="AIT104" s="197"/>
      <c r="AIU104" s="197"/>
      <c r="AIV104" s="197"/>
      <c r="AIW104" s="197"/>
      <c r="AIX104" s="197"/>
      <c r="AIY104" s="197"/>
      <c r="AIZ104" s="197"/>
      <c r="AJA104" s="197"/>
      <c r="AJB104" s="197"/>
      <c r="AJC104" s="197"/>
      <c r="AJD104" s="197"/>
      <c r="AJE104" s="197"/>
      <c r="AJF104" s="197"/>
      <c r="AJG104" s="197"/>
      <c r="AJH104" s="197"/>
      <c r="AJI104" s="197"/>
      <c r="AJJ104" s="197"/>
      <c r="AJK104" s="197"/>
      <c r="AJL104" s="197"/>
      <c r="AJM104" s="197"/>
      <c r="AJN104" s="197"/>
      <c r="AJO104" s="197"/>
      <c r="AJP104" s="197"/>
      <c r="AJQ104" s="197"/>
      <c r="AJR104" s="197"/>
      <c r="AJS104" s="197"/>
      <c r="AJT104" s="197"/>
      <c r="AJU104" s="197"/>
      <c r="AJV104" s="197"/>
      <c r="AJW104" s="197"/>
      <c r="AJX104" s="197"/>
      <c r="AJY104" s="197"/>
      <c r="AJZ104" s="197"/>
      <c r="AKA104" s="197"/>
      <c r="AKB104" s="197"/>
      <c r="AKC104" s="197"/>
      <c r="AKD104" s="197"/>
      <c r="AKE104" s="197"/>
      <c r="AKF104" s="197"/>
      <c r="AKG104" s="197"/>
      <c r="AKH104" s="197"/>
      <c r="AKI104" s="197"/>
      <c r="AKJ104" s="197"/>
      <c r="AKK104" s="197"/>
      <c r="AKL104" s="197"/>
      <c r="AKM104" s="197"/>
      <c r="AKN104" s="197"/>
      <c r="AKO104" s="197"/>
      <c r="AKP104" s="197"/>
      <c r="AKQ104" s="197"/>
      <c r="AKR104" s="197"/>
      <c r="AKS104" s="197"/>
      <c r="AKT104" s="197"/>
      <c r="AKU104" s="197"/>
      <c r="AKV104" s="197"/>
      <c r="AKW104" s="197"/>
      <c r="AKX104" s="197"/>
      <c r="AKY104" s="197"/>
      <c r="AKZ104" s="197"/>
      <c r="ALA104" s="197"/>
      <c r="ALB104" s="197"/>
      <c r="ALC104" s="197"/>
      <c r="ALD104" s="197"/>
      <c r="ALE104" s="197"/>
      <c r="ALF104" s="197"/>
      <c r="ALG104" s="197"/>
      <c r="ALH104" s="197"/>
      <c r="ALI104" s="197"/>
      <c r="ALJ104" s="197"/>
      <c r="ALK104" s="197"/>
      <c r="ALL104" s="197"/>
      <c r="ALM104" s="197"/>
      <c r="ALN104" s="197"/>
      <c r="ALO104" s="197"/>
      <c r="ALP104" s="197"/>
      <c r="ALQ104" s="197"/>
      <c r="ALR104" s="197"/>
      <c r="ALS104" s="197"/>
      <c r="ALT104" s="197"/>
      <c r="ALU104" s="197"/>
      <c r="ALV104" s="197"/>
      <c r="ALW104" s="197"/>
      <c r="ALX104" s="197"/>
      <c r="ALY104" s="197"/>
      <c r="ALZ104" s="197"/>
      <c r="AMA104" s="197"/>
      <c r="AMB104" s="197"/>
      <c r="AMC104" s="197"/>
      <c r="AMD104" s="197"/>
      <c r="AME104" s="197"/>
      <c r="AMF104" s="197"/>
      <c r="AMG104" s="197"/>
      <c r="AMH104" s="197"/>
      <c r="AMI104" s="197"/>
      <c r="AMJ104" s="197"/>
      <c r="AMK104" s="197"/>
      <c r="AML104" s="197"/>
      <c r="AMM104" s="197"/>
      <c r="AMN104" s="197"/>
      <c r="AMO104" s="197"/>
      <c r="AMP104" s="197"/>
      <c r="AMQ104" s="197"/>
      <c r="AMR104" s="197"/>
      <c r="AMS104" s="197"/>
      <c r="AMT104" s="197"/>
      <c r="AMU104" s="197"/>
      <c r="AMV104" s="197"/>
      <c r="AMW104" s="197"/>
      <c r="AMX104" s="197"/>
      <c r="AMY104" s="197"/>
      <c r="AMZ104" s="197"/>
      <c r="ANA104" s="197"/>
      <c r="ANB104" s="197"/>
      <c r="ANC104" s="197"/>
      <c r="AND104" s="197"/>
      <c r="ANE104" s="197"/>
      <c r="ANF104" s="197"/>
      <c r="ANG104" s="197"/>
      <c r="ANH104" s="197"/>
      <c r="ANI104" s="197"/>
      <c r="ANJ104" s="197"/>
      <c r="ANK104" s="197"/>
      <c r="ANL104" s="197"/>
      <c r="ANM104" s="197"/>
      <c r="ANN104" s="197"/>
      <c r="ANO104" s="197"/>
      <c r="ANP104" s="197"/>
      <c r="ANQ104" s="197"/>
      <c r="ANR104" s="197"/>
      <c r="ANS104" s="197"/>
      <c r="ANT104" s="197"/>
      <c r="ANU104" s="197"/>
      <c r="ANV104" s="197"/>
      <c r="ANW104" s="197"/>
      <c r="ANX104" s="197"/>
      <c r="ANY104" s="197"/>
      <c r="ANZ104" s="197"/>
      <c r="AOA104" s="197"/>
      <c r="AOB104" s="197"/>
      <c r="AOC104" s="197"/>
      <c r="AOD104" s="197"/>
      <c r="AOE104" s="197"/>
      <c r="AOF104" s="197"/>
      <c r="AOG104" s="197"/>
      <c r="AOH104" s="197"/>
      <c r="AOI104" s="197"/>
      <c r="AOJ104" s="197"/>
      <c r="AOK104" s="197"/>
      <c r="AOL104" s="197"/>
      <c r="AOM104" s="197"/>
      <c r="AON104" s="197"/>
      <c r="AOO104" s="197"/>
      <c r="AOP104" s="197"/>
      <c r="AOQ104" s="197"/>
      <c r="AOR104" s="197"/>
      <c r="AOS104" s="197"/>
      <c r="AOT104" s="197"/>
      <c r="AOU104" s="197"/>
      <c r="AOV104" s="197"/>
      <c r="AOW104" s="197"/>
      <c r="AOX104" s="197"/>
      <c r="AOY104" s="197"/>
      <c r="AOZ104" s="197"/>
      <c r="APA104" s="197"/>
      <c r="APB104" s="197"/>
      <c r="APC104" s="197"/>
      <c r="APD104" s="197"/>
      <c r="APE104" s="197"/>
      <c r="APF104" s="197"/>
      <c r="APG104" s="197"/>
      <c r="APH104" s="197"/>
      <c r="API104" s="197"/>
      <c r="APJ104" s="197"/>
      <c r="APK104" s="197"/>
      <c r="APL104" s="197"/>
      <c r="APM104" s="197"/>
      <c r="APN104" s="197"/>
      <c r="APO104" s="197"/>
      <c r="APP104" s="197"/>
      <c r="APQ104" s="197"/>
      <c r="APR104" s="197"/>
      <c r="APS104" s="197"/>
      <c r="APT104" s="197"/>
      <c r="APU104" s="197"/>
      <c r="APV104" s="197"/>
      <c r="APW104" s="197"/>
      <c r="APX104" s="197"/>
      <c r="APY104" s="197"/>
      <c r="APZ104" s="197"/>
      <c r="AQA104" s="197"/>
      <c r="AQB104" s="197"/>
      <c r="AQC104" s="197"/>
      <c r="AQD104" s="197"/>
      <c r="AQE104" s="197"/>
      <c r="AQF104" s="197"/>
      <c r="AQG104" s="197"/>
      <c r="AQH104" s="197"/>
      <c r="AQI104" s="197"/>
      <c r="AQJ104" s="197"/>
      <c r="AQK104" s="197"/>
      <c r="AQL104" s="197"/>
      <c r="AQM104" s="197"/>
      <c r="AQN104" s="197"/>
      <c r="AQO104" s="197"/>
      <c r="AQP104" s="197"/>
      <c r="AQQ104" s="197"/>
      <c r="AQR104" s="197"/>
      <c r="AQS104" s="197"/>
      <c r="AQT104" s="197"/>
      <c r="AQU104" s="197"/>
      <c r="AQV104" s="197"/>
      <c r="AQW104" s="197"/>
      <c r="AQX104" s="197"/>
      <c r="AQY104" s="197"/>
      <c r="AQZ104" s="197"/>
      <c r="ARA104" s="197"/>
      <c r="ARB104" s="197"/>
      <c r="ARC104" s="197"/>
      <c r="ARD104" s="197"/>
      <c r="ARE104" s="197"/>
      <c r="ARF104" s="197"/>
      <c r="ARG104" s="197"/>
      <c r="ARH104" s="197"/>
      <c r="ARI104" s="197"/>
      <c r="ARJ104" s="197"/>
      <c r="ARK104" s="197"/>
      <c r="ARL104" s="197"/>
      <c r="ARM104" s="197"/>
      <c r="ARN104" s="197"/>
      <c r="ARO104" s="197"/>
      <c r="ARP104" s="197"/>
      <c r="ARQ104" s="197"/>
      <c r="ARR104" s="197"/>
      <c r="ARS104" s="197"/>
      <c r="ART104" s="197"/>
      <c r="ARU104" s="197"/>
      <c r="ARV104" s="197"/>
      <c r="ARW104" s="197"/>
      <c r="ARX104" s="197"/>
      <c r="ARY104" s="197"/>
      <c r="ARZ104" s="197"/>
      <c r="ASA104" s="197"/>
      <c r="ASB104" s="197"/>
      <c r="ASC104" s="197"/>
      <c r="ASD104" s="197"/>
      <c r="ASE104" s="197"/>
      <c r="ASF104" s="197"/>
      <c r="ASG104" s="197"/>
      <c r="ASH104" s="197"/>
      <c r="ASI104" s="197"/>
      <c r="ASJ104" s="197"/>
      <c r="ASK104" s="197"/>
      <c r="ASL104" s="197"/>
      <c r="ASM104" s="197"/>
      <c r="ASN104" s="197"/>
      <c r="ASO104" s="197"/>
      <c r="ASP104" s="197"/>
      <c r="ASQ104" s="197"/>
      <c r="ASR104" s="197"/>
      <c r="ASS104" s="197"/>
      <c r="AST104" s="197"/>
      <c r="ASU104" s="197"/>
      <c r="ASV104" s="197"/>
      <c r="ASW104" s="197"/>
      <c r="ASX104" s="197"/>
      <c r="ASY104" s="197"/>
      <c r="ASZ104" s="197"/>
      <c r="ATA104" s="197"/>
      <c r="ATB104" s="197"/>
      <c r="ATC104" s="197"/>
      <c r="ATD104" s="197"/>
      <c r="ATE104" s="197"/>
      <c r="ATF104" s="197"/>
      <c r="ATG104" s="197"/>
      <c r="ATH104" s="197"/>
      <c r="ATI104" s="197"/>
      <c r="ATJ104" s="197"/>
      <c r="ATK104" s="197"/>
      <c r="ATL104" s="197"/>
      <c r="ATM104" s="197"/>
      <c r="ATN104" s="197"/>
      <c r="ATO104" s="197"/>
      <c r="ATP104" s="197"/>
      <c r="ATQ104" s="197"/>
      <c r="ATR104" s="197"/>
      <c r="ATS104" s="197"/>
      <c r="ATT104" s="197"/>
      <c r="ATU104" s="197"/>
      <c r="ATV104" s="197"/>
      <c r="ATW104" s="197"/>
      <c r="ATX104" s="197"/>
      <c r="ATY104" s="197"/>
      <c r="ATZ104" s="197"/>
      <c r="AUA104" s="197"/>
      <c r="AUB104" s="197"/>
      <c r="AUC104" s="197"/>
      <c r="AUD104" s="197"/>
      <c r="AUE104" s="197"/>
      <c r="AUF104" s="197"/>
      <c r="AUG104" s="197"/>
      <c r="AUH104" s="197"/>
      <c r="AUI104" s="197"/>
      <c r="AUJ104" s="197"/>
      <c r="AUK104" s="197"/>
      <c r="AUL104" s="197"/>
      <c r="AUM104" s="197"/>
      <c r="AUN104" s="197"/>
      <c r="AUO104" s="197"/>
      <c r="AUP104" s="197"/>
      <c r="AUQ104" s="197"/>
      <c r="AUR104" s="197"/>
      <c r="AUS104" s="197"/>
      <c r="AUT104" s="197"/>
      <c r="AUU104" s="197"/>
      <c r="AUV104" s="197"/>
      <c r="AUW104" s="197"/>
      <c r="AUX104" s="197"/>
      <c r="AUY104" s="197"/>
      <c r="AUZ104" s="197"/>
      <c r="AVA104" s="197"/>
      <c r="AVB104" s="197"/>
      <c r="AVC104" s="197"/>
      <c r="AVD104" s="197"/>
      <c r="AVE104" s="197"/>
      <c r="AVF104" s="197"/>
      <c r="AVG104" s="197"/>
      <c r="AVH104" s="197"/>
      <c r="AVI104" s="197"/>
      <c r="AVJ104" s="197"/>
      <c r="AVK104" s="197"/>
      <c r="AVL104" s="197"/>
      <c r="AVM104" s="197"/>
      <c r="AVN104" s="197"/>
      <c r="AVO104" s="197"/>
      <c r="AVP104" s="197"/>
      <c r="AVQ104" s="197"/>
      <c r="AVR104" s="197"/>
      <c r="AVS104" s="197"/>
      <c r="AVT104" s="197"/>
      <c r="AVU104" s="197"/>
      <c r="AVV104" s="197"/>
      <c r="AVW104" s="197"/>
      <c r="AVX104" s="197"/>
      <c r="AVY104" s="197"/>
      <c r="AVZ104" s="197"/>
      <c r="AWA104" s="197"/>
      <c r="AWB104" s="197"/>
      <c r="AWC104" s="197"/>
      <c r="AWD104" s="197"/>
      <c r="AWE104" s="197"/>
      <c r="AWF104" s="197"/>
      <c r="AWG104" s="197"/>
      <c r="AWH104" s="197"/>
      <c r="AWI104" s="197"/>
      <c r="AWJ104" s="197"/>
      <c r="AWK104" s="197"/>
      <c r="AWL104" s="197"/>
      <c r="AWM104" s="197"/>
      <c r="AWN104" s="197"/>
      <c r="AWO104" s="197"/>
      <c r="AWP104" s="197"/>
      <c r="AWQ104" s="197"/>
      <c r="AWR104" s="197"/>
      <c r="AWS104" s="197"/>
      <c r="AWT104" s="197"/>
      <c r="AWU104" s="197"/>
      <c r="AWV104" s="197"/>
      <c r="AWW104" s="197"/>
      <c r="AWX104" s="197"/>
      <c r="AWY104" s="197"/>
      <c r="AWZ104" s="197"/>
      <c r="AXA104" s="197"/>
      <c r="AXB104" s="197"/>
      <c r="AXC104" s="197"/>
      <c r="AXD104" s="197"/>
      <c r="AXE104" s="197"/>
      <c r="AXF104" s="197"/>
      <c r="AXG104" s="197"/>
      <c r="AXH104" s="197"/>
      <c r="AXI104" s="197"/>
      <c r="AXJ104" s="197"/>
      <c r="AXK104" s="197"/>
      <c r="AXL104" s="197"/>
      <c r="AXM104" s="197"/>
      <c r="AXN104" s="197"/>
      <c r="AXO104" s="197"/>
      <c r="AXP104" s="197"/>
      <c r="AXQ104" s="197"/>
      <c r="AXR104" s="197"/>
      <c r="AXS104" s="197"/>
      <c r="AXT104" s="197"/>
      <c r="AXU104" s="197"/>
      <c r="AXV104" s="197"/>
      <c r="AXW104" s="197"/>
      <c r="AXX104" s="197"/>
      <c r="AXY104" s="197"/>
      <c r="AXZ104" s="197"/>
      <c r="AYA104" s="197"/>
      <c r="AYB104" s="197"/>
      <c r="AYC104" s="197"/>
      <c r="AYD104" s="197"/>
      <c r="AYE104" s="197"/>
      <c r="AYF104" s="197"/>
      <c r="AYG104" s="197"/>
      <c r="AYH104" s="197"/>
      <c r="AYI104" s="197"/>
      <c r="AYJ104" s="197"/>
      <c r="AYK104" s="197"/>
      <c r="AYL104" s="197"/>
      <c r="AYM104" s="197"/>
      <c r="AYN104" s="197"/>
      <c r="AYO104" s="197"/>
      <c r="AYP104" s="197"/>
      <c r="AYQ104" s="197"/>
      <c r="AYR104" s="197"/>
      <c r="AYS104" s="197"/>
      <c r="AYT104" s="197"/>
      <c r="AYU104" s="197"/>
      <c r="AYV104" s="197"/>
      <c r="AYW104" s="197"/>
      <c r="AYX104" s="197"/>
      <c r="AYY104" s="197"/>
      <c r="AYZ104" s="197"/>
      <c r="AZA104" s="197"/>
      <c r="AZB104" s="197"/>
      <c r="AZC104" s="197"/>
      <c r="AZD104" s="197"/>
      <c r="AZE104" s="197"/>
      <c r="AZF104" s="197"/>
      <c r="AZG104" s="197"/>
      <c r="AZH104" s="197"/>
      <c r="AZI104" s="197"/>
      <c r="AZJ104" s="197"/>
      <c r="AZK104" s="197"/>
      <c r="AZL104" s="197"/>
      <c r="AZM104" s="197"/>
      <c r="AZN104" s="197"/>
      <c r="AZO104" s="197"/>
      <c r="AZP104" s="197"/>
      <c r="AZQ104" s="197"/>
      <c r="AZR104" s="197"/>
      <c r="AZS104" s="197"/>
      <c r="AZT104" s="197"/>
      <c r="AZU104" s="197"/>
      <c r="AZV104" s="197"/>
      <c r="AZW104" s="197"/>
      <c r="AZX104" s="197"/>
      <c r="AZY104" s="197"/>
      <c r="AZZ104" s="197"/>
      <c r="BAA104" s="197"/>
      <c r="BAB104" s="197"/>
      <c r="BAC104" s="197"/>
      <c r="BAD104" s="197"/>
      <c r="BAE104" s="197"/>
      <c r="BAF104" s="197"/>
      <c r="BAG104" s="197"/>
      <c r="BAH104" s="197"/>
      <c r="BAI104" s="197"/>
      <c r="BAJ104" s="197"/>
      <c r="BAK104" s="197"/>
      <c r="BAL104" s="197"/>
      <c r="BAM104" s="197"/>
      <c r="BAN104" s="197"/>
      <c r="BAO104" s="197"/>
      <c r="BAP104" s="197"/>
      <c r="BAQ104" s="197"/>
      <c r="BAR104" s="197"/>
      <c r="BAS104" s="197"/>
      <c r="BAT104" s="197"/>
      <c r="BAU104" s="197"/>
      <c r="BAV104" s="197"/>
      <c r="BAW104" s="197"/>
      <c r="BAX104" s="197"/>
      <c r="BAY104" s="197"/>
      <c r="BAZ104" s="197"/>
      <c r="BBA104" s="197"/>
      <c r="BBB104" s="197"/>
      <c r="BBC104" s="197"/>
      <c r="BBD104" s="197"/>
      <c r="BBE104" s="197"/>
      <c r="BBF104" s="197"/>
      <c r="BBG104" s="197"/>
      <c r="BBH104" s="197"/>
      <c r="BBI104" s="197"/>
      <c r="BBJ104" s="197"/>
      <c r="BBK104" s="197"/>
      <c r="BBL104" s="197"/>
      <c r="BBM104" s="197"/>
      <c r="BBN104" s="197"/>
      <c r="BBO104" s="197"/>
      <c r="BBP104" s="197"/>
      <c r="BBQ104" s="197"/>
      <c r="BBR104" s="197"/>
      <c r="BBS104" s="197"/>
      <c r="BBT104" s="197"/>
      <c r="BBU104" s="197"/>
      <c r="BBV104" s="197"/>
      <c r="BBW104" s="197"/>
      <c r="BBX104" s="197"/>
      <c r="BBY104" s="197"/>
      <c r="BBZ104" s="197"/>
      <c r="BCA104" s="197"/>
      <c r="BCB104" s="197"/>
      <c r="BCC104" s="197"/>
      <c r="BCD104" s="197"/>
      <c r="BCE104" s="197"/>
      <c r="BCF104" s="197"/>
      <c r="BCG104" s="197"/>
      <c r="BCH104" s="197"/>
      <c r="BCI104" s="197"/>
      <c r="BCJ104" s="197"/>
      <c r="BCK104" s="197"/>
      <c r="BCL104" s="197"/>
      <c r="BCM104" s="197"/>
      <c r="BCN104" s="197"/>
      <c r="BCO104" s="197"/>
      <c r="BCP104" s="197"/>
      <c r="BCQ104" s="197"/>
      <c r="BCR104" s="197"/>
      <c r="BCS104" s="197"/>
      <c r="BCT104" s="197"/>
      <c r="BCU104" s="197"/>
      <c r="BCV104" s="197"/>
      <c r="BCW104" s="197"/>
      <c r="BCX104" s="197"/>
      <c r="BCY104" s="197"/>
      <c r="BCZ104" s="197"/>
      <c r="BDA104" s="197"/>
      <c r="BDB104" s="197"/>
      <c r="BDC104" s="197"/>
      <c r="BDD104" s="197"/>
      <c r="BDE104" s="197"/>
      <c r="BDF104" s="197"/>
      <c r="BDG104" s="197"/>
      <c r="BDH104" s="197"/>
      <c r="BDI104" s="197"/>
      <c r="BDJ104" s="197"/>
      <c r="BDK104" s="197"/>
      <c r="BDL104" s="197"/>
      <c r="BDM104" s="197"/>
      <c r="BDN104" s="197"/>
      <c r="BDO104" s="197"/>
      <c r="BDP104" s="197"/>
      <c r="BDQ104" s="197"/>
      <c r="BDR104" s="197"/>
      <c r="BDS104" s="197"/>
      <c r="BDT104" s="197"/>
      <c r="BDU104" s="197"/>
      <c r="BDV104" s="197"/>
      <c r="BDW104" s="197"/>
      <c r="BDX104" s="197"/>
      <c r="BDY104" s="197"/>
      <c r="BDZ104" s="197"/>
      <c r="BEA104" s="197"/>
      <c r="BEB104" s="197"/>
      <c r="BEC104" s="197"/>
      <c r="BED104" s="197"/>
      <c r="BEE104" s="197"/>
      <c r="BEF104" s="197"/>
      <c r="BEG104" s="197"/>
      <c r="BEH104" s="197"/>
      <c r="BEI104" s="197"/>
      <c r="BEJ104" s="197"/>
      <c r="BEK104" s="197"/>
      <c r="BEL104" s="197"/>
      <c r="BEM104" s="197"/>
      <c r="BEN104" s="197"/>
      <c r="BEO104" s="197"/>
      <c r="BEP104" s="197"/>
      <c r="BEQ104" s="197"/>
      <c r="BER104" s="197"/>
      <c r="BES104" s="197"/>
      <c r="BET104" s="197"/>
      <c r="BEU104" s="197"/>
      <c r="BEV104" s="197"/>
      <c r="BEW104" s="197"/>
      <c r="BEX104" s="197"/>
      <c r="BEY104" s="197"/>
      <c r="BEZ104" s="197"/>
      <c r="BFA104" s="197"/>
      <c r="BFB104" s="197"/>
      <c r="BFC104" s="197"/>
      <c r="BFD104" s="197"/>
      <c r="BFE104" s="197"/>
      <c r="BFF104" s="197"/>
      <c r="BFG104" s="197"/>
      <c r="BFH104" s="197"/>
      <c r="BFI104" s="197"/>
      <c r="BFJ104" s="197"/>
      <c r="BFK104" s="197"/>
      <c r="BFL104" s="197"/>
      <c r="BFM104" s="197"/>
      <c r="BFN104" s="197"/>
      <c r="BFO104" s="197"/>
      <c r="BFP104" s="197"/>
      <c r="BFQ104" s="197"/>
      <c r="BFR104" s="197"/>
      <c r="BFS104" s="197"/>
      <c r="BFT104" s="197"/>
      <c r="BFU104" s="197"/>
      <c r="BFV104" s="197"/>
      <c r="BFW104" s="197"/>
      <c r="BFX104" s="197"/>
      <c r="BFY104" s="197"/>
      <c r="BFZ104" s="197"/>
      <c r="BGA104" s="197"/>
      <c r="BGB104" s="197"/>
      <c r="BGC104" s="197"/>
      <c r="BGD104" s="197"/>
      <c r="BGE104" s="197"/>
      <c r="BGF104" s="197"/>
      <c r="BGG104" s="197"/>
      <c r="BGH104" s="197"/>
      <c r="BGI104" s="197"/>
      <c r="BGJ104" s="197"/>
      <c r="BGK104" s="197"/>
      <c r="BGL104" s="197"/>
      <c r="BGM104" s="197"/>
      <c r="BGN104" s="197"/>
      <c r="BGO104" s="197"/>
      <c r="BGP104" s="197"/>
      <c r="BGQ104" s="197"/>
      <c r="BGR104" s="197"/>
      <c r="BGS104" s="197"/>
      <c r="BGT104" s="197"/>
      <c r="BGU104" s="197"/>
      <c r="BGV104" s="197"/>
      <c r="BGW104" s="197"/>
      <c r="BGX104" s="197"/>
      <c r="BGY104" s="197"/>
      <c r="BGZ104" s="197"/>
      <c r="BHA104" s="197"/>
      <c r="BHB104" s="197"/>
      <c r="BHC104" s="197"/>
      <c r="BHD104" s="197"/>
      <c r="BHE104" s="197"/>
      <c r="BHF104" s="197"/>
      <c r="BHG104" s="197"/>
      <c r="BHH104" s="197"/>
      <c r="BHI104" s="197"/>
      <c r="BHJ104" s="197"/>
      <c r="BHK104" s="197"/>
      <c r="BHL104" s="197"/>
      <c r="BHM104" s="197"/>
      <c r="BHN104" s="197"/>
      <c r="BHO104" s="197"/>
      <c r="BHP104" s="197"/>
      <c r="BHQ104" s="197"/>
      <c r="BHR104" s="197"/>
      <c r="BHS104" s="197"/>
      <c r="BHT104" s="197"/>
      <c r="BHU104" s="197"/>
      <c r="BHV104" s="197"/>
      <c r="BHW104" s="197"/>
      <c r="BHX104" s="197"/>
      <c r="BHY104" s="197"/>
      <c r="BHZ104" s="197"/>
      <c r="BIA104" s="197"/>
      <c r="BIB104" s="197"/>
      <c r="BIC104" s="197"/>
      <c r="BID104" s="197"/>
      <c r="BIE104" s="197"/>
      <c r="BIF104" s="197"/>
      <c r="BIG104" s="197"/>
      <c r="BIH104" s="197"/>
      <c r="BII104" s="197"/>
      <c r="BIJ104" s="197"/>
      <c r="BIK104" s="197"/>
      <c r="BIL104" s="197"/>
      <c r="BIM104" s="197"/>
      <c r="BIN104" s="197"/>
      <c r="BIO104" s="197"/>
      <c r="BIP104" s="197"/>
      <c r="BIQ104" s="197"/>
      <c r="BIR104" s="197"/>
      <c r="BIS104" s="197"/>
      <c r="BIT104" s="197"/>
      <c r="BIU104" s="197"/>
      <c r="BIV104" s="197"/>
      <c r="BIW104" s="197"/>
      <c r="BIX104" s="197"/>
      <c r="BIY104" s="197"/>
      <c r="BIZ104" s="197"/>
      <c r="BJA104" s="197"/>
      <c r="BJB104" s="197"/>
      <c r="BJC104" s="197"/>
      <c r="BJD104" s="197"/>
      <c r="BJE104" s="197"/>
      <c r="BJF104" s="197"/>
      <c r="BJG104" s="197"/>
      <c r="BJH104" s="197"/>
      <c r="BJI104" s="197"/>
      <c r="BJJ104" s="197"/>
      <c r="BJK104" s="197"/>
      <c r="BJL104" s="197"/>
      <c r="BJM104" s="197"/>
      <c r="BJN104" s="197"/>
      <c r="BJO104" s="197"/>
      <c r="BJP104" s="197"/>
      <c r="BJQ104" s="197"/>
      <c r="BJR104" s="197"/>
      <c r="BJS104" s="197"/>
      <c r="BJT104" s="197"/>
      <c r="BJU104" s="197"/>
      <c r="BJV104" s="197"/>
      <c r="BJW104" s="197"/>
      <c r="BJX104" s="197"/>
      <c r="BJY104" s="197"/>
      <c r="BJZ104" s="197"/>
      <c r="BKA104" s="197"/>
      <c r="BKB104" s="197"/>
      <c r="BKC104" s="197"/>
      <c r="BKD104" s="197"/>
      <c r="BKE104" s="197"/>
      <c r="BKF104" s="197"/>
      <c r="BKG104" s="197"/>
      <c r="BKH104" s="197"/>
      <c r="BKI104" s="197"/>
      <c r="BKJ104" s="197"/>
      <c r="BKK104" s="197"/>
      <c r="BKL104" s="197"/>
      <c r="BKM104" s="197"/>
      <c r="BKN104" s="197"/>
      <c r="BKO104" s="197"/>
      <c r="BKP104" s="197"/>
      <c r="BKQ104" s="197"/>
      <c r="BKR104" s="197"/>
      <c r="BKS104" s="197"/>
      <c r="BKT104" s="197"/>
      <c r="BKU104" s="197"/>
      <c r="BKV104" s="197"/>
      <c r="BKW104" s="197"/>
      <c r="BKX104" s="197"/>
      <c r="BKY104" s="197"/>
      <c r="BKZ104" s="197"/>
      <c r="BLA104" s="197"/>
      <c r="BLB104" s="197"/>
      <c r="BLC104" s="197"/>
      <c r="BLD104" s="197"/>
      <c r="BLE104" s="197"/>
      <c r="BLF104" s="197"/>
      <c r="BLG104" s="197"/>
      <c r="BLH104" s="197"/>
      <c r="BLI104" s="197"/>
      <c r="BLJ104" s="197"/>
      <c r="BLK104" s="197"/>
      <c r="BLL104" s="197"/>
      <c r="BLM104" s="197"/>
      <c r="BLN104" s="197"/>
      <c r="BLO104" s="197"/>
      <c r="BLP104" s="197"/>
      <c r="BLQ104" s="197"/>
      <c r="BLR104" s="197"/>
      <c r="BLS104" s="197"/>
      <c r="BLT104" s="197"/>
      <c r="BLU104" s="197"/>
      <c r="BLV104" s="197"/>
      <c r="BLW104" s="197"/>
      <c r="BLX104" s="197"/>
      <c r="BLY104" s="197"/>
      <c r="BLZ104" s="197"/>
      <c r="BMA104" s="197"/>
      <c r="BMB104" s="197"/>
      <c r="BMC104" s="197"/>
      <c r="BMD104" s="197"/>
      <c r="BME104" s="197"/>
      <c r="BMF104" s="197"/>
      <c r="BMG104" s="197"/>
      <c r="BMH104" s="197"/>
      <c r="BMI104" s="197"/>
      <c r="BMJ104" s="197"/>
      <c r="BMK104" s="197"/>
      <c r="BML104" s="197"/>
      <c r="BMM104" s="197"/>
      <c r="BMN104" s="197"/>
      <c r="BMO104" s="197"/>
      <c r="BMP104" s="197"/>
      <c r="BMQ104" s="197"/>
      <c r="BMR104" s="197"/>
      <c r="BMS104" s="197"/>
      <c r="BMT104" s="197"/>
      <c r="BMU104" s="197"/>
      <c r="BMV104" s="197"/>
      <c r="BMW104" s="197"/>
      <c r="BMX104" s="197"/>
      <c r="BMY104" s="197"/>
      <c r="BMZ104" s="197"/>
      <c r="BNA104" s="197"/>
      <c r="BNB104" s="197"/>
      <c r="BNC104" s="197"/>
      <c r="BND104" s="197"/>
      <c r="BNE104" s="197"/>
      <c r="BNF104" s="197"/>
      <c r="BNG104" s="197"/>
      <c r="BNH104" s="197"/>
      <c r="BNI104" s="197"/>
      <c r="BNJ104" s="197"/>
      <c r="BNK104" s="197"/>
      <c r="BNL104" s="197"/>
      <c r="BNM104" s="197"/>
      <c r="BNN104" s="197"/>
      <c r="BNO104" s="197"/>
      <c r="BNP104" s="197"/>
      <c r="BNQ104" s="197"/>
      <c r="BNR104" s="197"/>
      <c r="BNS104" s="197"/>
      <c r="BNT104" s="197"/>
      <c r="BNU104" s="197"/>
      <c r="BNV104" s="197"/>
      <c r="BNW104" s="197"/>
      <c r="BNX104" s="197"/>
      <c r="BNY104" s="197"/>
      <c r="BNZ104" s="197"/>
      <c r="BOA104" s="197"/>
      <c r="BOB104" s="197"/>
      <c r="BOC104" s="197"/>
      <c r="BOD104" s="197"/>
      <c r="BOE104" s="197"/>
      <c r="BOF104" s="197"/>
      <c r="BOG104" s="197"/>
      <c r="BOH104" s="197"/>
      <c r="BOI104" s="197"/>
      <c r="BOJ104" s="197"/>
      <c r="BOK104" s="197"/>
      <c r="BOL104" s="197"/>
      <c r="BOM104" s="197"/>
      <c r="BON104" s="197"/>
      <c r="BOO104" s="197"/>
      <c r="BOP104" s="197"/>
      <c r="BOQ104" s="197"/>
      <c r="BOR104" s="197"/>
      <c r="BOS104" s="197"/>
      <c r="BOT104" s="197"/>
      <c r="BOU104" s="197"/>
      <c r="BOV104" s="197"/>
      <c r="BOW104" s="197"/>
      <c r="BOX104" s="197"/>
      <c r="BOY104" s="197"/>
      <c r="BOZ104" s="197"/>
      <c r="BPA104" s="197"/>
      <c r="BPB104" s="197"/>
      <c r="BPC104" s="197"/>
      <c r="BPD104" s="197"/>
      <c r="BPE104" s="197"/>
      <c r="BPF104" s="197"/>
      <c r="BPG104" s="197"/>
      <c r="BPH104" s="197"/>
      <c r="BPI104" s="197"/>
      <c r="BPJ104" s="197"/>
      <c r="BPK104" s="197"/>
      <c r="BPL104" s="197"/>
      <c r="BPM104" s="197"/>
      <c r="BPN104" s="197"/>
      <c r="BPO104" s="197"/>
      <c r="BPP104" s="197"/>
      <c r="BPQ104" s="197"/>
      <c r="BPR104" s="197"/>
      <c r="BPS104" s="197"/>
      <c r="BPT104" s="197"/>
      <c r="BPU104" s="197"/>
      <c r="BPV104" s="197"/>
      <c r="BPW104" s="197"/>
      <c r="BPX104" s="197"/>
      <c r="BPY104" s="197"/>
      <c r="BPZ104" s="197"/>
      <c r="BQA104" s="197"/>
      <c r="BQB104" s="197"/>
      <c r="BQC104" s="197"/>
      <c r="BQD104" s="197"/>
      <c r="BQE104" s="197"/>
      <c r="BQF104" s="197"/>
      <c r="BQG104" s="197"/>
      <c r="BQH104" s="197"/>
      <c r="BQI104" s="197"/>
      <c r="BQJ104" s="197"/>
      <c r="BQK104" s="197"/>
      <c r="BQL104" s="197"/>
      <c r="BQM104" s="197"/>
      <c r="BQN104" s="197"/>
      <c r="BQO104" s="197"/>
      <c r="BQP104" s="197"/>
      <c r="BQQ104" s="197"/>
      <c r="BQR104" s="197"/>
      <c r="BQS104" s="197"/>
      <c r="BQT104" s="197"/>
      <c r="BQU104" s="197"/>
      <c r="BQV104" s="197"/>
      <c r="BQW104" s="197"/>
      <c r="BQX104" s="197"/>
      <c r="BQY104" s="197"/>
      <c r="BQZ104" s="197"/>
      <c r="BRA104" s="197"/>
      <c r="BRB104" s="197"/>
      <c r="BRC104" s="197"/>
      <c r="BRD104" s="197"/>
      <c r="BRE104" s="197"/>
      <c r="BRF104" s="197"/>
      <c r="BRG104" s="197"/>
      <c r="BRH104" s="197"/>
      <c r="BRI104" s="197"/>
      <c r="BRJ104" s="197"/>
      <c r="BRK104" s="197"/>
      <c r="BRL104" s="197"/>
      <c r="BRM104" s="197"/>
      <c r="BRN104" s="197"/>
      <c r="BRO104" s="197"/>
      <c r="BRP104" s="197"/>
      <c r="BRQ104" s="197"/>
      <c r="BRR104" s="197"/>
      <c r="BRS104" s="197"/>
      <c r="BRT104" s="197"/>
      <c r="BRU104" s="197"/>
      <c r="BRV104" s="197"/>
      <c r="BRW104" s="197"/>
      <c r="BRX104" s="197"/>
      <c r="BRY104" s="197"/>
      <c r="BRZ104" s="197"/>
      <c r="BSA104" s="197"/>
      <c r="BSB104" s="197"/>
      <c r="BSC104" s="197"/>
      <c r="BSD104" s="197"/>
      <c r="BSE104" s="197"/>
      <c r="BSF104" s="197"/>
      <c r="BSG104" s="197"/>
      <c r="BSH104" s="197"/>
      <c r="BSI104" s="197"/>
      <c r="BSJ104" s="197"/>
      <c r="BSK104" s="197"/>
      <c r="BSL104" s="197"/>
      <c r="BSM104" s="197"/>
      <c r="BSN104" s="197"/>
      <c r="BSO104" s="197"/>
      <c r="BSP104" s="197"/>
      <c r="BSQ104" s="197"/>
      <c r="BSR104" s="197"/>
      <c r="BSS104" s="197"/>
      <c r="BST104" s="197"/>
      <c r="BSU104" s="197"/>
      <c r="BSV104" s="197"/>
      <c r="BSW104" s="197"/>
      <c r="BSX104" s="197"/>
      <c r="BSY104" s="197"/>
      <c r="BSZ104" s="197"/>
      <c r="BTA104" s="197"/>
      <c r="BTB104" s="197"/>
      <c r="BTC104" s="197"/>
      <c r="BTD104" s="197"/>
      <c r="BTE104" s="197"/>
      <c r="BTF104" s="197"/>
      <c r="BTG104" s="197"/>
      <c r="BTH104" s="197"/>
      <c r="BTI104" s="197"/>
      <c r="BTJ104" s="197"/>
      <c r="BTK104" s="197"/>
      <c r="BTL104" s="197"/>
      <c r="BTM104" s="197"/>
      <c r="BTN104" s="197"/>
      <c r="BTO104" s="197"/>
      <c r="BTP104" s="197"/>
      <c r="BTQ104" s="197"/>
      <c r="BTR104" s="197"/>
      <c r="BTS104" s="197"/>
      <c r="BTT104" s="197"/>
      <c r="BTU104" s="197"/>
      <c r="BTV104" s="197"/>
      <c r="BTW104" s="197"/>
      <c r="BTX104" s="197"/>
      <c r="BTY104" s="197"/>
      <c r="BTZ104" s="197"/>
      <c r="BUA104" s="197"/>
      <c r="BUB104" s="197"/>
      <c r="BUC104" s="197"/>
      <c r="BUD104" s="197"/>
      <c r="BUE104" s="197"/>
      <c r="BUF104" s="197"/>
      <c r="BUG104" s="197"/>
      <c r="BUH104" s="197"/>
      <c r="BUI104" s="197"/>
      <c r="BUJ104" s="197"/>
      <c r="BUK104" s="197"/>
      <c r="BUL104" s="197"/>
      <c r="BUM104" s="197"/>
      <c r="BUN104" s="197"/>
      <c r="BUO104" s="197"/>
      <c r="BUP104" s="197"/>
      <c r="BUQ104" s="197"/>
      <c r="BUR104" s="197"/>
      <c r="BUS104" s="197"/>
      <c r="BUT104" s="197"/>
      <c r="BUU104" s="197"/>
      <c r="BUV104" s="197"/>
      <c r="BUW104" s="197"/>
      <c r="BUX104" s="197"/>
      <c r="BUY104" s="197"/>
      <c r="BUZ104" s="197"/>
      <c r="BVA104" s="197"/>
      <c r="BVB104" s="197"/>
      <c r="BVC104" s="197"/>
      <c r="BVD104" s="197"/>
      <c r="BVE104" s="197"/>
      <c r="BVF104" s="197"/>
      <c r="BVG104" s="197"/>
      <c r="BVH104" s="197"/>
      <c r="BVI104" s="197"/>
      <c r="BVJ104" s="197"/>
      <c r="BVK104" s="197"/>
      <c r="BVL104" s="197"/>
      <c r="BVM104" s="197"/>
      <c r="BVN104" s="197"/>
      <c r="BVO104" s="197"/>
      <c r="BVP104" s="197"/>
      <c r="BVQ104" s="197"/>
      <c r="BVR104" s="197"/>
      <c r="BVS104" s="197"/>
      <c r="BVT104" s="197"/>
      <c r="BVU104" s="197"/>
      <c r="BVV104" s="197"/>
      <c r="BVW104" s="197"/>
      <c r="BVX104" s="197"/>
      <c r="BVY104" s="197"/>
      <c r="BVZ104" s="197"/>
      <c r="BWA104" s="197"/>
      <c r="BWB104" s="197"/>
      <c r="BWC104" s="197"/>
      <c r="BWD104" s="197"/>
      <c r="BWE104" s="197"/>
      <c r="BWF104" s="197"/>
      <c r="BWG104" s="197"/>
      <c r="BWH104" s="197"/>
      <c r="BWI104" s="197"/>
      <c r="BWJ104" s="197"/>
      <c r="BWK104" s="197"/>
      <c r="BWL104" s="197"/>
      <c r="BWM104" s="197"/>
      <c r="BWN104" s="197"/>
      <c r="BWO104" s="197"/>
      <c r="BWP104" s="197"/>
      <c r="BWQ104" s="197"/>
      <c r="BWR104" s="197"/>
      <c r="BWS104" s="197"/>
      <c r="BWT104" s="197"/>
      <c r="BWU104" s="197"/>
      <c r="BWV104" s="197"/>
      <c r="BWW104" s="197"/>
      <c r="BWX104" s="197"/>
      <c r="BWY104" s="197"/>
      <c r="BWZ104" s="197"/>
      <c r="BXA104" s="197"/>
      <c r="BXB104" s="197"/>
      <c r="BXC104" s="197"/>
      <c r="BXD104" s="197"/>
      <c r="BXE104" s="197"/>
      <c r="BXF104" s="197"/>
      <c r="BXG104" s="197"/>
      <c r="BXH104" s="197"/>
      <c r="BXI104" s="197"/>
      <c r="BXJ104" s="197"/>
      <c r="BXK104" s="197"/>
      <c r="BXL104" s="197"/>
      <c r="BXM104" s="197"/>
      <c r="BXN104" s="197"/>
      <c r="BXO104" s="197"/>
      <c r="BXP104" s="197"/>
      <c r="BXQ104" s="197"/>
      <c r="BXR104" s="197"/>
      <c r="BXS104" s="197"/>
      <c r="BXT104" s="197"/>
      <c r="BXU104" s="197"/>
      <c r="BXV104" s="197"/>
      <c r="BXW104" s="197"/>
      <c r="BXX104" s="197"/>
      <c r="BXY104" s="197"/>
      <c r="BXZ104" s="197"/>
      <c r="BYA104" s="197"/>
      <c r="BYB104" s="197"/>
      <c r="BYC104" s="197"/>
      <c r="BYD104" s="197"/>
      <c r="BYE104" s="197"/>
      <c r="BYF104" s="197"/>
      <c r="BYG104" s="197"/>
      <c r="BYH104" s="197"/>
      <c r="BYI104" s="197"/>
      <c r="BYJ104" s="197"/>
      <c r="BYK104" s="197"/>
      <c r="BYL104" s="197"/>
      <c r="BYM104" s="197"/>
      <c r="BYN104" s="197"/>
      <c r="BYO104" s="197"/>
      <c r="BYP104" s="197"/>
      <c r="BYQ104" s="197"/>
      <c r="BYR104" s="197"/>
      <c r="BYS104" s="197"/>
      <c r="BYT104" s="197"/>
      <c r="BYU104" s="197"/>
      <c r="BYV104" s="197"/>
      <c r="BYW104" s="197"/>
      <c r="BYX104" s="197"/>
      <c r="BYY104" s="197"/>
      <c r="BYZ104" s="197"/>
      <c r="BZA104" s="197"/>
      <c r="BZB104" s="197"/>
      <c r="BZC104" s="197"/>
      <c r="BZD104" s="197"/>
      <c r="BZE104" s="197"/>
      <c r="BZF104" s="197"/>
      <c r="BZG104" s="197"/>
      <c r="BZH104" s="197"/>
      <c r="BZI104" s="197"/>
      <c r="BZJ104" s="197"/>
      <c r="BZK104" s="197"/>
      <c r="BZL104" s="197"/>
      <c r="BZM104" s="197"/>
      <c r="BZN104" s="197"/>
      <c r="BZO104" s="197"/>
      <c r="BZP104" s="197"/>
      <c r="BZQ104" s="197"/>
      <c r="BZR104" s="197"/>
      <c r="BZS104" s="197"/>
      <c r="BZT104" s="197"/>
      <c r="BZU104" s="197"/>
      <c r="BZV104" s="197"/>
      <c r="BZW104" s="197"/>
      <c r="BZX104" s="197"/>
      <c r="BZY104" s="197"/>
      <c r="BZZ104" s="197"/>
      <c r="CAA104" s="197"/>
      <c r="CAB104" s="197"/>
      <c r="CAC104" s="197"/>
      <c r="CAD104" s="197"/>
      <c r="CAE104" s="197"/>
      <c r="CAF104" s="197"/>
      <c r="CAG104" s="197"/>
      <c r="CAH104" s="197"/>
      <c r="CAI104" s="197"/>
      <c r="CAJ104" s="197"/>
      <c r="CAK104" s="197"/>
      <c r="CAL104" s="197"/>
      <c r="CAM104" s="197"/>
      <c r="CAN104" s="197"/>
      <c r="CAO104" s="197"/>
      <c r="CAP104" s="197"/>
      <c r="CAQ104" s="197"/>
      <c r="CAR104" s="197"/>
      <c r="CAS104" s="197"/>
      <c r="CAT104" s="197"/>
      <c r="CAU104" s="197"/>
      <c r="CAV104" s="197"/>
      <c r="CAW104" s="197"/>
      <c r="CAX104" s="197"/>
      <c r="CAY104" s="197"/>
      <c r="CAZ104" s="197"/>
      <c r="CBA104" s="197"/>
      <c r="CBB104" s="197"/>
      <c r="CBC104" s="197"/>
      <c r="CBD104" s="197"/>
      <c r="CBE104" s="197"/>
      <c r="CBF104" s="197"/>
      <c r="CBG104" s="197"/>
      <c r="CBH104" s="197"/>
      <c r="CBI104" s="197"/>
      <c r="CBJ104" s="197"/>
      <c r="CBK104" s="197"/>
      <c r="CBL104" s="197"/>
      <c r="CBM104" s="197"/>
      <c r="CBN104" s="197"/>
      <c r="CBO104" s="197"/>
      <c r="CBP104" s="197"/>
      <c r="CBQ104" s="197"/>
      <c r="CBR104" s="197"/>
      <c r="CBS104" s="197"/>
      <c r="CBT104" s="197"/>
      <c r="CBU104" s="197"/>
      <c r="CBV104" s="197"/>
      <c r="CBW104" s="197"/>
      <c r="CBX104" s="197"/>
      <c r="CBY104" s="197"/>
      <c r="CBZ104" s="197"/>
      <c r="CCA104" s="197"/>
      <c r="CCB104" s="197"/>
      <c r="CCC104" s="197"/>
      <c r="CCD104" s="197"/>
      <c r="CCE104" s="197"/>
      <c r="CCF104" s="197"/>
      <c r="CCG104" s="197"/>
      <c r="CCH104" s="197"/>
      <c r="CCI104" s="197"/>
      <c r="CCJ104" s="197"/>
      <c r="CCK104" s="197"/>
      <c r="CCL104" s="197"/>
      <c r="CCM104" s="197"/>
      <c r="CCN104" s="197"/>
      <c r="CCO104" s="197"/>
      <c r="CCP104" s="197"/>
      <c r="CCQ104" s="197"/>
      <c r="CCR104" s="197"/>
      <c r="CCS104" s="197"/>
      <c r="CCT104" s="197"/>
      <c r="CCU104" s="197"/>
      <c r="CCV104" s="197"/>
      <c r="CCW104" s="197"/>
      <c r="CCX104" s="197"/>
      <c r="CCY104" s="197"/>
      <c r="CCZ104" s="197"/>
      <c r="CDA104" s="197"/>
      <c r="CDB104" s="197"/>
      <c r="CDC104" s="197"/>
      <c r="CDD104" s="197"/>
      <c r="CDE104" s="197"/>
      <c r="CDF104" s="197"/>
      <c r="CDG104" s="197"/>
      <c r="CDH104" s="197"/>
      <c r="CDI104" s="197"/>
      <c r="CDJ104" s="197"/>
      <c r="CDK104" s="197"/>
      <c r="CDL104" s="197"/>
      <c r="CDM104" s="197"/>
      <c r="CDN104" s="197"/>
      <c r="CDO104" s="197"/>
      <c r="CDP104" s="197"/>
      <c r="CDQ104" s="197"/>
      <c r="CDR104" s="197"/>
      <c r="CDS104" s="197"/>
      <c r="CDT104" s="197"/>
      <c r="CDU104" s="197"/>
      <c r="CDV104" s="197"/>
      <c r="CDW104" s="197"/>
      <c r="CDX104" s="197"/>
      <c r="CDY104" s="197"/>
      <c r="CDZ104" s="197"/>
      <c r="CEA104" s="197"/>
      <c r="CEB104" s="197"/>
      <c r="CEC104" s="197"/>
      <c r="CED104" s="197"/>
      <c r="CEE104" s="197"/>
      <c r="CEF104" s="197"/>
      <c r="CEG104" s="197"/>
      <c r="CEH104" s="197"/>
      <c r="CEI104" s="197"/>
      <c r="CEJ104" s="197"/>
      <c r="CEK104" s="197"/>
      <c r="CEL104" s="197"/>
      <c r="CEM104" s="197"/>
      <c r="CEN104" s="197"/>
      <c r="CEO104" s="197"/>
      <c r="CEP104" s="197"/>
      <c r="CEQ104" s="197"/>
      <c r="CER104" s="197"/>
      <c r="CES104" s="197"/>
      <c r="CET104" s="197"/>
      <c r="CEU104" s="197"/>
      <c r="CEV104" s="197"/>
      <c r="CEW104" s="197"/>
      <c r="CEX104" s="197"/>
      <c r="CEY104" s="197"/>
      <c r="CEZ104" s="197"/>
      <c r="CFA104" s="197"/>
      <c r="CFB104" s="197"/>
      <c r="CFC104" s="197"/>
      <c r="CFD104" s="197"/>
      <c r="CFE104" s="197"/>
      <c r="CFF104" s="197"/>
      <c r="CFG104" s="197"/>
      <c r="CFH104" s="197"/>
      <c r="CFI104" s="197"/>
      <c r="CFJ104" s="197"/>
      <c r="CFK104" s="197"/>
      <c r="CFL104" s="197"/>
      <c r="CFM104" s="197"/>
      <c r="CFN104" s="197"/>
      <c r="CFO104" s="197"/>
      <c r="CFP104" s="197"/>
      <c r="CFQ104" s="197"/>
      <c r="CFR104" s="197"/>
      <c r="CFS104" s="197"/>
      <c r="CFT104" s="197"/>
      <c r="CFU104" s="197"/>
      <c r="CFV104" s="197"/>
      <c r="CFW104" s="197"/>
      <c r="CFX104" s="197"/>
      <c r="CFY104" s="197"/>
      <c r="CFZ104" s="197"/>
      <c r="CGA104" s="197"/>
      <c r="CGB104" s="197"/>
      <c r="CGC104" s="197"/>
      <c r="CGD104" s="197"/>
      <c r="CGE104" s="197"/>
      <c r="CGF104" s="197"/>
      <c r="CGG104" s="197"/>
      <c r="CGH104" s="197"/>
      <c r="CGI104" s="197"/>
      <c r="CGJ104" s="197"/>
      <c r="CGK104" s="197"/>
      <c r="CGL104" s="197"/>
      <c r="CGM104" s="197"/>
      <c r="CGN104" s="197"/>
      <c r="CGO104" s="197"/>
      <c r="CGP104" s="197"/>
      <c r="CGQ104" s="197"/>
      <c r="CGR104" s="197"/>
      <c r="CGS104" s="197"/>
      <c r="CGT104" s="197"/>
      <c r="CGU104" s="197"/>
      <c r="CGV104" s="197"/>
      <c r="CGW104" s="197"/>
      <c r="CGX104" s="197"/>
      <c r="CGY104" s="197"/>
      <c r="CGZ104" s="197"/>
      <c r="CHA104" s="197"/>
      <c r="CHB104" s="197"/>
      <c r="CHC104" s="197"/>
      <c r="CHD104" s="197"/>
      <c r="CHE104" s="197"/>
      <c r="CHF104" s="197"/>
      <c r="CHG104" s="197"/>
      <c r="CHH104" s="197"/>
      <c r="CHI104" s="197"/>
      <c r="CHJ104" s="197"/>
      <c r="CHK104" s="197"/>
      <c r="CHL104" s="197"/>
      <c r="CHM104" s="197"/>
      <c r="CHN104" s="197"/>
      <c r="CHO104" s="197"/>
      <c r="CHP104" s="197"/>
      <c r="CHQ104" s="197"/>
      <c r="CHR104" s="197"/>
      <c r="CHS104" s="197"/>
      <c r="CHT104" s="197"/>
      <c r="CHU104" s="197"/>
      <c r="CHV104" s="197"/>
      <c r="CHW104" s="197"/>
      <c r="CHX104" s="197"/>
      <c r="CHY104" s="197"/>
      <c r="CHZ104" s="197"/>
      <c r="CIA104" s="197"/>
      <c r="CIB104" s="197"/>
      <c r="CIC104" s="197"/>
      <c r="CID104" s="197"/>
      <c r="CIE104" s="197"/>
      <c r="CIF104" s="197"/>
      <c r="CIG104" s="197"/>
      <c r="CIH104" s="197"/>
      <c r="CII104" s="197"/>
      <c r="CIJ104" s="197"/>
      <c r="CIK104" s="197"/>
      <c r="CIL104" s="197"/>
      <c r="CIM104" s="197"/>
      <c r="CIN104" s="197"/>
      <c r="CIO104" s="197"/>
      <c r="CIP104" s="197"/>
      <c r="CIQ104" s="197"/>
      <c r="CIR104" s="197"/>
      <c r="CIS104" s="197"/>
      <c r="CIT104" s="197"/>
      <c r="CIU104" s="197"/>
      <c r="CIV104" s="197"/>
      <c r="CIW104" s="197"/>
      <c r="CIX104" s="197"/>
      <c r="CIY104" s="197"/>
      <c r="CIZ104" s="197"/>
      <c r="CJA104" s="197"/>
      <c r="CJB104" s="197"/>
      <c r="CJC104" s="197"/>
      <c r="CJD104" s="197"/>
      <c r="CJE104" s="197"/>
      <c r="CJF104" s="197"/>
      <c r="CJG104" s="197"/>
      <c r="CJH104" s="197"/>
      <c r="CJI104" s="197"/>
      <c r="CJJ104" s="197"/>
      <c r="CJK104" s="197"/>
      <c r="CJL104" s="197"/>
      <c r="CJM104" s="197"/>
      <c r="CJN104" s="197"/>
      <c r="CJO104" s="197"/>
      <c r="CJP104" s="197"/>
      <c r="CJQ104" s="197"/>
      <c r="CJR104" s="197"/>
      <c r="CJS104" s="197"/>
      <c r="CJT104" s="197"/>
      <c r="CJU104" s="197"/>
      <c r="CJV104" s="197"/>
      <c r="CJW104" s="197"/>
      <c r="CJX104" s="197"/>
      <c r="CJY104" s="197"/>
      <c r="CJZ104" s="197"/>
      <c r="CKA104" s="197"/>
      <c r="CKB104" s="197"/>
      <c r="CKC104" s="197"/>
      <c r="CKD104" s="197"/>
      <c r="CKE104" s="197"/>
      <c r="CKF104" s="197"/>
      <c r="CKG104" s="197"/>
      <c r="CKH104" s="197"/>
      <c r="CKI104" s="197"/>
      <c r="CKJ104" s="197"/>
      <c r="CKK104" s="197"/>
      <c r="CKL104" s="197"/>
      <c r="CKM104" s="197"/>
      <c r="CKN104" s="197"/>
      <c r="CKO104" s="197"/>
      <c r="CKP104" s="197"/>
      <c r="CKQ104" s="197"/>
      <c r="CKR104" s="197"/>
      <c r="CKS104" s="197"/>
      <c r="CKT104" s="197"/>
      <c r="CKU104" s="197"/>
      <c r="CKV104" s="197"/>
      <c r="CKW104" s="197"/>
      <c r="CKX104" s="197"/>
      <c r="CKY104" s="197"/>
      <c r="CKZ104" s="197"/>
      <c r="CLA104" s="197"/>
      <c r="CLB104" s="197"/>
      <c r="CLC104" s="197"/>
      <c r="CLD104" s="197"/>
      <c r="CLE104" s="197"/>
      <c r="CLF104" s="197"/>
      <c r="CLG104" s="197"/>
      <c r="CLH104" s="197"/>
      <c r="CLI104" s="197"/>
      <c r="CLJ104" s="197"/>
      <c r="CLK104" s="197"/>
      <c r="CLL104" s="197"/>
      <c r="CLM104" s="197"/>
      <c r="CLN104" s="197"/>
      <c r="CLO104" s="197"/>
      <c r="CLP104" s="197"/>
      <c r="CLQ104" s="197"/>
      <c r="CLR104" s="197"/>
      <c r="CLS104" s="197"/>
      <c r="CLT104" s="197"/>
      <c r="CLU104" s="197"/>
      <c r="CLV104" s="197"/>
      <c r="CLW104" s="197"/>
      <c r="CLX104" s="197"/>
      <c r="CLY104" s="197"/>
      <c r="CLZ104" s="197"/>
      <c r="CMA104" s="197"/>
      <c r="CMB104" s="197"/>
      <c r="CMC104" s="197"/>
      <c r="CMD104" s="197"/>
      <c r="CME104" s="197"/>
      <c r="CMF104" s="197"/>
      <c r="CMG104" s="197"/>
      <c r="CMH104" s="197"/>
      <c r="CMI104" s="197"/>
      <c r="CMJ104" s="197"/>
      <c r="CMK104" s="197"/>
      <c r="CML104" s="197"/>
      <c r="CMM104" s="197"/>
      <c r="CMN104" s="197"/>
      <c r="CMO104" s="197"/>
      <c r="CMP104" s="197"/>
      <c r="CMQ104" s="197"/>
      <c r="CMR104" s="197"/>
      <c r="CMS104" s="197"/>
      <c r="CMT104" s="197"/>
      <c r="CMU104" s="197"/>
      <c r="CMV104" s="197"/>
      <c r="CMW104" s="197"/>
      <c r="CMX104" s="197"/>
      <c r="CMY104" s="197"/>
      <c r="CMZ104" s="197"/>
      <c r="CNA104" s="197"/>
      <c r="CNB104" s="197"/>
      <c r="CNC104" s="197"/>
      <c r="CND104" s="197"/>
      <c r="CNE104" s="197"/>
      <c r="CNF104" s="197"/>
      <c r="CNG104" s="197"/>
      <c r="CNH104" s="197"/>
      <c r="CNI104" s="197"/>
      <c r="CNJ104" s="197"/>
      <c r="CNK104" s="197"/>
      <c r="CNL104" s="197"/>
      <c r="CNM104" s="197"/>
      <c r="CNN104" s="197"/>
      <c r="CNO104" s="197"/>
      <c r="CNP104" s="197"/>
      <c r="CNQ104" s="197"/>
      <c r="CNR104" s="197"/>
      <c r="CNS104" s="197"/>
      <c r="CNT104" s="197"/>
      <c r="CNU104" s="197"/>
      <c r="CNV104" s="197"/>
      <c r="CNW104" s="197"/>
      <c r="CNX104" s="197"/>
      <c r="CNY104" s="197"/>
      <c r="CNZ104" s="197"/>
      <c r="COA104" s="197"/>
      <c r="COB104" s="197"/>
      <c r="COC104" s="197"/>
      <c r="COD104" s="197"/>
      <c r="COE104" s="197"/>
      <c r="COF104" s="197"/>
      <c r="COG104" s="197"/>
      <c r="COH104" s="197"/>
      <c r="COI104" s="197"/>
      <c r="COJ104" s="197"/>
      <c r="COK104" s="197"/>
      <c r="COL104" s="197"/>
      <c r="COM104" s="197"/>
      <c r="CON104" s="197"/>
      <c r="COO104" s="197"/>
      <c r="COP104" s="197"/>
      <c r="COQ104" s="197"/>
      <c r="COR104" s="197"/>
      <c r="COS104" s="197"/>
      <c r="COT104" s="197"/>
      <c r="COU104" s="197"/>
      <c r="COV104" s="197"/>
      <c r="COW104" s="197"/>
      <c r="COX104" s="197"/>
      <c r="COY104" s="197"/>
      <c r="COZ104" s="197"/>
      <c r="CPA104" s="197"/>
      <c r="CPB104" s="197"/>
      <c r="CPC104" s="197"/>
      <c r="CPD104" s="197"/>
      <c r="CPE104" s="197"/>
      <c r="CPF104" s="197"/>
      <c r="CPG104" s="197"/>
      <c r="CPH104" s="197"/>
      <c r="CPI104" s="197"/>
      <c r="CPJ104" s="197"/>
      <c r="CPK104" s="197"/>
      <c r="CPL104" s="197"/>
      <c r="CPM104" s="197"/>
      <c r="CPN104" s="197"/>
      <c r="CPO104" s="197"/>
      <c r="CPP104" s="197"/>
      <c r="CPQ104" s="197"/>
      <c r="CPR104" s="197"/>
      <c r="CPS104" s="197"/>
      <c r="CPT104" s="197"/>
      <c r="CPU104" s="197"/>
      <c r="CPV104" s="197"/>
      <c r="CPW104" s="197"/>
      <c r="CPX104" s="197"/>
      <c r="CPY104" s="197"/>
      <c r="CPZ104" s="197"/>
      <c r="CQA104" s="197"/>
      <c r="CQB104" s="197"/>
      <c r="CQC104" s="197"/>
      <c r="CQD104" s="197"/>
      <c r="CQE104" s="197"/>
      <c r="CQF104" s="197"/>
      <c r="CQG104" s="197"/>
      <c r="CQH104" s="197"/>
      <c r="CQI104" s="197"/>
      <c r="CQJ104" s="197"/>
      <c r="CQK104" s="197"/>
      <c r="CQL104" s="197"/>
      <c r="CQM104" s="197"/>
      <c r="CQN104" s="197"/>
      <c r="CQO104" s="197"/>
      <c r="CQP104" s="197"/>
      <c r="CQQ104" s="197"/>
      <c r="CQR104" s="197"/>
      <c r="CQS104" s="197"/>
      <c r="CQT104" s="197"/>
      <c r="CQU104" s="197"/>
      <c r="CQV104" s="197"/>
      <c r="CQW104" s="197"/>
      <c r="CQX104" s="197"/>
      <c r="CQY104" s="197"/>
      <c r="CQZ104" s="197"/>
      <c r="CRA104" s="197"/>
      <c r="CRB104" s="197"/>
      <c r="CRC104" s="197"/>
      <c r="CRD104" s="197"/>
      <c r="CRE104" s="197"/>
      <c r="CRF104" s="197"/>
      <c r="CRG104" s="197"/>
      <c r="CRH104" s="197"/>
      <c r="CRI104" s="197"/>
      <c r="CRJ104" s="197"/>
      <c r="CRK104" s="197"/>
      <c r="CRL104" s="197"/>
      <c r="CRM104" s="197"/>
      <c r="CRN104" s="197"/>
      <c r="CRO104" s="197"/>
      <c r="CRP104" s="197"/>
      <c r="CRQ104" s="197"/>
      <c r="CRR104" s="197"/>
      <c r="CRS104" s="197"/>
      <c r="CRT104" s="197"/>
      <c r="CRU104" s="197"/>
      <c r="CRV104" s="197"/>
      <c r="CRW104" s="197"/>
      <c r="CRX104" s="197"/>
      <c r="CRY104" s="197"/>
      <c r="CRZ104" s="197"/>
      <c r="CSA104" s="197"/>
      <c r="CSB104" s="197"/>
      <c r="CSC104" s="197"/>
      <c r="CSD104" s="197"/>
      <c r="CSE104" s="197"/>
      <c r="CSF104" s="197"/>
      <c r="CSG104" s="197"/>
      <c r="CSH104" s="197"/>
      <c r="CSI104" s="197"/>
      <c r="CSJ104" s="197"/>
      <c r="CSK104" s="197"/>
      <c r="CSL104" s="197"/>
      <c r="CSM104" s="197"/>
      <c r="CSN104" s="197"/>
      <c r="CSO104" s="197"/>
      <c r="CSP104" s="197"/>
      <c r="CSQ104" s="197"/>
      <c r="CSR104" s="197"/>
      <c r="CSS104" s="197"/>
      <c r="CST104" s="197"/>
      <c r="CSU104" s="197"/>
      <c r="CSV104" s="197"/>
      <c r="CSW104" s="197"/>
      <c r="CSX104" s="197"/>
      <c r="CSY104" s="197"/>
      <c r="CSZ104" s="197"/>
      <c r="CTA104" s="197"/>
      <c r="CTB104" s="197"/>
      <c r="CTC104" s="197"/>
      <c r="CTD104" s="197"/>
      <c r="CTE104" s="197"/>
      <c r="CTF104" s="197"/>
      <c r="CTG104" s="197"/>
      <c r="CTH104" s="197"/>
      <c r="CTI104" s="197"/>
      <c r="CTJ104" s="197"/>
      <c r="CTK104" s="197"/>
      <c r="CTL104" s="197"/>
      <c r="CTM104" s="197"/>
      <c r="CTN104" s="197"/>
      <c r="CTO104" s="197"/>
      <c r="CTP104" s="197"/>
      <c r="CTQ104" s="197"/>
      <c r="CTR104" s="197"/>
      <c r="CTS104" s="197"/>
      <c r="CTT104" s="197"/>
      <c r="CTU104" s="197"/>
      <c r="CTV104" s="197"/>
      <c r="CTW104" s="197"/>
      <c r="CTX104" s="197"/>
      <c r="CTY104" s="197"/>
      <c r="CTZ104" s="197"/>
      <c r="CUA104" s="197"/>
      <c r="CUB104" s="197"/>
      <c r="CUC104" s="197"/>
      <c r="CUD104" s="197"/>
      <c r="CUE104" s="197"/>
      <c r="CUF104" s="197"/>
      <c r="CUG104" s="197"/>
      <c r="CUH104" s="197"/>
      <c r="CUI104" s="197"/>
      <c r="CUJ104" s="197"/>
      <c r="CUK104" s="197"/>
      <c r="CUL104" s="197"/>
      <c r="CUM104" s="197"/>
      <c r="CUN104" s="197"/>
      <c r="CUO104" s="197"/>
      <c r="CUP104" s="197"/>
      <c r="CUQ104" s="197"/>
      <c r="CUR104" s="197"/>
      <c r="CUS104" s="197"/>
      <c r="CUT104" s="197"/>
      <c r="CUU104" s="197"/>
      <c r="CUV104" s="197"/>
      <c r="CUW104" s="197"/>
      <c r="CUX104" s="197"/>
      <c r="CUY104" s="197"/>
      <c r="CUZ104" s="197"/>
      <c r="CVA104" s="197"/>
      <c r="CVB104" s="197"/>
      <c r="CVC104" s="197"/>
      <c r="CVD104" s="197"/>
      <c r="CVE104" s="197"/>
      <c r="CVF104" s="197"/>
      <c r="CVG104" s="197"/>
      <c r="CVH104" s="197"/>
      <c r="CVI104" s="197"/>
      <c r="CVJ104" s="197"/>
      <c r="CVK104" s="197"/>
      <c r="CVL104" s="197"/>
      <c r="CVM104" s="197"/>
      <c r="CVN104" s="197"/>
      <c r="CVO104" s="197"/>
      <c r="CVP104" s="197"/>
      <c r="CVQ104" s="197"/>
      <c r="CVR104" s="197"/>
      <c r="CVS104" s="197"/>
      <c r="CVT104" s="197"/>
      <c r="CVU104" s="197"/>
      <c r="CVV104" s="197"/>
      <c r="CVW104" s="197"/>
      <c r="CVX104" s="197"/>
      <c r="CVY104" s="197"/>
      <c r="CVZ104" s="197"/>
      <c r="CWA104" s="197"/>
      <c r="CWB104" s="197"/>
      <c r="CWC104" s="197"/>
      <c r="CWD104" s="197"/>
      <c r="CWE104" s="197"/>
      <c r="CWF104" s="197"/>
      <c r="CWG104" s="197"/>
      <c r="CWH104" s="197"/>
      <c r="CWI104" s="197"/>
      <c r="CWJ104" s="197"/>
      <c r="CWK104" s="197"/>
      <c r="CWL104" s="197"/>
      <c r="CWM104" s="197"/>
      <c r="CWN104" s="197"/>
      <c r="CWO104" s="197"/>
      <c r="CWP104" s="197"/>
      <c r="CWQ104" s="197"/>
      <c r="CWR104" s="197"/>
      <c r="CWS104" s="197"/>
      <c r="CWT104" s="197"/>
      <c r="CWU104" s="197"/>
      <c r="CWV104" s="197"/>
      <c r="CWW104" s="197"/>
      <c r="CWX104" s="197"/>
      <c r="CWY104" s="197"/>
      <c r="CWZ104" s="197"/>
      <c r="CXA104" s="197"/>
      <c r="CXB104" s="197"/>
      <c r="CXC104" s="197"/>
      <c r="CXD104" s="197"/>
      <c r="CXE104" s="197"/>
      <c r="CXF104" s="197"/>
      <c r="CXG104" s="197"/>
      <c r="CXH104" s="197"/>
      <c r="CXI104" s="197"/>
      <c r="CXJ104" s="197"/>
      <c r="CXK104" s="197"/>
      <c r="CXL104" s="197"/>
      <c r="CXM104" s="197"/>
      <c r="CXN104" s="197"/>
      <c r="CXO104" s="197"/>
      <c r="CXP104" s="197"/>
      <c r="CXQ104" s="197"/>
      <c r="CXR104" s="197"/>
      <c r="CXS104" s="197"/>
      <c r="CXT104" s="197"/>
      <c r="CXU104" s="197"/>
      <c r="CXV104" s="197"/>
      <c r="CXW104" s="197"/>
      <c r="CXX104" s="197"/>
      <c r="CXY104" s="197"/>
      <c r="CXZ104" s="197"/>
      <c r="CYA104" s="197"/>
      <c r="CYB104" s="197"/>
      <c r="CYC104" s="197"/>
      <c r="CYD104" s="197"/>
      <c r="CYE104" s="197"/>
      <c r="CYF104" s="197"/>
      <c r="CYG104" s="197"/>
      <c r="CYH104" s="197"/>
      <c r="CYI104" s="197"/>
      <c r="CYJ104" s="197"/>
      <c r="CYK104" s="197"/>
      <c r="CYL104" s="197"/>
      <c r="CYM104" s="197"/>
      <c r="CYN104" s="197"/>
      <c r="CYO104" s="197"/>
      <c r="CYP104" s="197"/>
      <c r="CYQ104" s="197"/>
      <c r="CYR104" s="197"/>
      <c r="CYS104" s="197"/>
      <c r="CYT104" s="197"/>
      <c r="CYU104" s="197"/>
      <c r="CYV104" s="197"/>
      <c r="CYW104" s="197"/>
      <c r="CYX104" s="197"/>
      <c r="CYY104" s="197"/>
      <c r="CYZ104" s="197"/>
      <c r="CZA104" s="197"/>
      <c r="CZB104" s="197"/>
      <c r="CZC104" s="197"/>
      <c r="CZD104" s="197"/>
      <c r="CZE104" s="197"/>
      <c r="CZF104" s="197"/>
      <c r="CZG104" s="197"/>
      <c r="CZH104" s="197"/>
      <c r="CZI104" s="197"/>
      <c r="CZJ104" s="197"/>
      <c r="CZK104" s="197"/>
      <c r="CZL104" s="197"/>
      <c r="CZM104" s="197"/>
      <c r="CZN104" s="197"/>
      <c r="CZO104" s="197"/>
      <c r="CZP104" s="197"/>
      <c r="CZQ104" s="197"/>
      <c r="CZR104" s="197"/>
      <c r="CZS104" s="197"/>
      <c r="CZT104" s="197"/>
      <c r="CZU104" s="197"/>
      <c r="CZV104" s="197"/>
      <c r="CZW104" s="197"/>
      <c r="CZX104" s="197"/>
      <c r="CZY104" s="197"/>
      <c r="CZZ104" s="197"/>
      <c r="DAA104" s="197"/>
      <c r="DAB104" s="197"/>
      <c r="DAC104" s="197"/>
      <c r="DAD104" s="197"/>
      <c r="DAE104" s="197"/>
      <c r="DAF104" s="197"/>
      <c r="DAG104" s="197"/>
      <c r="DAH104" s="197"/>
      <c r="DAI104" s="197"/>
      <c r="DAJ104" s="197"/>
      <c r="DAK104" s="197"/>
      <c r="DAL104" s="197"/>
      <c r="DAM104" s="197"/>
      <c r="DAN104" s="197"/>
      <c r="DAO104" s="197"/>
      <c r="DAP104" s="197"/>
      <c r="DAQ104" s="197"/>
      <c r="DAR104" s="197"/>
      <c r="DAS104" s="197"/>
      <c r="DAT104" s="197"/>
      <c r="DAU104" s="197"/>
      <c r="DAV104" s="197"/>
      <c r="DAW104" s="197"/>
      <c r="DAX104" s="197"/>
      <c r="DAY104" s="197"/>
      <c r="DAZ104" s="197"/>
      <c r="DBA104" s="197"/>
      <c r="DBB104" s="197"/>
      <c r="DBC104" s="197"/>
      <c r="DBD104" s="197"/>
      <c r="DBE104" s="197"/>
      <c r="DBF104" s="197"/>
      <c r="DBG104" s="197"/>
      <c r="DBH104" s="197"/>
      <c r="DBI104" s="197"/>
      <c r="DBJ104" s="197"/>
      <c r="DBK104" s="197"/>
      <c r="DBL104" s="197"/>
      <c r="DBM104" s="197"/>
      <c r="DBN104" s="197"/>
      <c r="DBO104" s="197"/>
      <c r="DBP104" s="197"/>
      <c r="DBQ104" s="197"/>
      <c r="DBR104" s="197"/>
      <c r="DBS104" s="197"/>
      <c r="DBT104" s="197"/>
      <c r="DBU104" s="197"/>
      <c r="DBV104" s="197"/>
      <c r="DBW104" s="197"/>
      <c r="DBX104" s="197"/>
      <c r="DBY104" s="197"/>
      <c r="DBZ104" s="197"/>
      <c r="DCA104" s="197"/>
      <c r="DCB104" s="197"/>
      <c r="DCC104" s="197"/>
      <c r="DCD104" s="197"/>
      <c r="DCE104" s="197"/>
      <c r="DCF104" s="197"/>
      <c r="DCG104" s="197"/>
      <c r="DCH104" s="197"/>
      <c r="DCI104" s="197"/>
      <c r="DCJ104" s="197"/>
      <c r="DCK104" s="197"/>
      <c r="DCL104" s="197"/>
      <c r="DCM104" s="197"/>
      <c r="DCN104" s="197"/>
      <c r="DCO104" s="197"/>
      <c r="DCP104" s="197"/>
      <c r="DCQ104" s="197"/>
      <c r="DCR104" s="197"/>
      <c r="DCS104" s="197"/>
      <c r="DCT104" s="197"/>
      <c r="DCU104" s="197"/>
      <c r="DCV104" s="197"/>
      <c r="DCW104" s="197"/>
      <c r="DCX104" s="197"/>
      <c r="DCY104" s="197"/>
      <c r="DCZ104" s="197"/>
      <c r="DDA104" s="197"/>
      <c r="DDB104" s="197"/>
      <c r="DDC104" s="197"/>
      <c r="DDD104" s="197"/>
      <c r="DDE104" s="197"/>
      <c r="DDF104" s="197"/>
      <c r="DDG104" s="197"/>
      <c r="DDH104" s="197"/>
      <c r="DDI104" s="197"/>
      <c r="DDJ104" s="197"/>
      <c r="DDK104" s="197"/>
      <c r="DDL104" s="197"/>
      <c r="DDM104" s="197"/>
      <c r="DDN104" s="197"/>
      <c r="DDO104" s="197"/>
      <c r="DDP104" s="197"/>
      <c r="DDQ104" s="197"/>
      <c r="DDR104" s="197"/>
      <c r="DDS104" s="197"/>
      <c r="DDT104" s="197"/>
      <c r="DDU104" s="197"/>
      <c r="DDV104" s="197"/>
      <c r="DDW104" s="197"/>
      <c r="DDX104" s="197"/>
      <c r="DDY104" s="197"/>
      <c r="DDZ104" s="197"/>
      <c r="DEA104" s="197"/>
      <c r="DEB104" s="197"/>
      <c r="DEC104" s="197"/>
      <c r="DED104" s="197"/>
      <c r="DEE104" s="197"/>
      <c r="DEF104" s="197"/>
      <c r="DEG104" s="197"/>
      <c r="DEH104" s="197"/>
      <c r="DEI104" s="197"/>
      <c r="DEJ104" s="197"/>
      <c r="DEK104" s="197"/>
      <c r="DEL104" s="197"/>
      <c r="DEM104" s="197"/>
      <c r="DEN104" s="197"/>
      <c r="DEO104" s="197"/>
      <c r="DEP104" s="197"/>
      <c r="DEQ104" s="197"/>
      <c r="DER104" s="197"/>
      <c r="DES104" s="197"/>
      <c r="DET104" s="197"/>
      <c r="DEU104" s="197"/>
      <c r="DEV104" s="197"/>
      <c r="DEW104" s="197"/>
      <c r="DEX104" s="197"/>
      <c r="DEY104" s="197"/>
      <c r="DEZ104" s="197"/>
      <c r="DFA104" s="197"/>
      <c r="DFB104" s="197"/>
      <c r="DFC104" s="197"/>
      <c r="DFD104" s="197"/>
      <c r="DFE104" s="197"/>
      <c r="DFF104" s="197"/>
      <c r="DFG104" s="197"/>
      <c r="DFH104" s="197"/>
      <c r="DFI104" s="197"/>
      <c r="DFJ104" s="197"/>
      <c r="DFK104" s="197"/>
      <c r="DFL104" s="197"/>
      <c r="DFM104" s="197"/>
      <c r="DFN104" s="197"/>
      <c r="DFO104" s="197"/>
      <c r="DFP104" s="197"/>
      <c r="DFQ104" s="197"/>
      <c r="DFR104" s="197"/>
      <c r="DFS104" s="197"/>
      <c r="DFT104" s="197"/>
      <c r="DFU104" s="197"/>
      <c r="DFV104" s="197"/>
      <c r="DFW104" s="197"/>
      <c r="DFX104" s="197"/>
      <c r="DFY104" s="197"/>
      <c r="DFZ104" s="197"/>
      <c r="DGA104" s="197"/>
      <c r="DGB104" s="197"/>
      <c r="DGC104" s="197"/>
      <c r="DGD104" s="197"/>
      <c r="DGE104" s="197"/>
      <c r="DGF104" s="197"/>
      <c r="DGG104" s="197"/>
      <c r="DGH104" s="197"/>
      <c r="DGI104" s="197"/>
      <c r="DGJ104" s="197"/>
      <c r="DGK104" s="197"/>
      <c r="DGL104" s="197"/>
      <c r="DGM104" s="197"/>
      <c r="DGN104" s="197"/>
      <c r="DGO104" s="197"/>
      <c r="DGP104" s="197"/>
      <c r="DGQ104" s="197"/>
      <c r="DGR104" s="197"/>
      <c r="DGS104" s="197"/>
      <c r="DGT104" s="197"/>
      <c r="DGU104" s="197"/>
      <c r="DGV104" s="197"/>
      <c r="DGW104" s="197"/>
      <c r="DGX104" s="197"/>
      <c r="DGY104" s="197"/>
      <c r="DGZ104" s="197"/>
      <c r="DHA104" s="197"/>
      <c r="DHB104" s="197"/>
      <c r="DHC104" s="197"/>
      <c r="DHD104" s="197"/>
      <c r="DHE104" s="197"/>
      <c r="DHF104" s="197"/>
      <c r="DHG104" s="197"/>
      <c r="DHH104" s="197"/>
      <c r="DHI104" s="197"/>
      <c r="DHJ104" s="197"/>
      <c r="DHK104" s="197"/>
      <c r="DHL104" s="197"/>
      <c r="DHM104" s="197"/>
      <c r="DHN104" s="197"/>
      <c r="DHO104" s="197"/>
      <c r="DHP104" s="197"/>
      <c r="DHQ104" s="197"/>
      <c r="DHR104" s="197"/>
      <c r="DHS104" s="197"/>
      <c r="DHT104" s="197"/>
      <c r="DHU104" s="197"/>
      <c r="DHV104" s="197"/>
      <c r="DHW104" s="197"/>
      <c r="DHX104" s="197"/>
      <c r="DHY104" s="197"/>
      <c r="DHZ104" s="197"/>
      <c r="DIA104" s="197"/>
      <c r="DIB104" s="197"/>
      <c r="DIC104" s="197"/>
      <c r="DID104" s="197"/>
      <c r="DIE104" s="197"/>
      <c r="DIF104" s="197"/>
      <c r="DIG104" s="197"/>
      <c r="DIH104" s="197"/>
      <c r="DII104" s="197"/>
      <c r="DIJ104" s="197"/>
      <c r="DIK104" s="197"/>
      <c r="DIL104" s="197"/>
      <c r="DIM104" s="197"/>
      <c r="DIN104" s="197"/>
      <c r="DIO104" s="197"/>
      <c r="DIP104" s="197"/>
      <c r="DIQ104" s="197"/>
      <c r="DIR104" s="197"/>
      <c r="DIS104" s="197"/>
      <c r="DIT104" s="197"/>
      <c r="DIU104" s="197"/>
      <c r="DIV104" s="197"/>
      <c r="DIW104" s="197"/>
      <c r="DIX104" s="197"/>
      <c r="DIY104" s="197"/>
      <c r="DIZ104" s="197"/>
      <c r="DJA104" s="197"/>
      <c r="DJB104" s="197"/>
      <c r="DJC104" s="197"/>
      <c r="DJD104" s="197"/>
      <c r="DJE104" s="197"/>
      <c r="DJF104" s="197"/>
      <c r="DJG104" s="197"/>
      <c r="DJH104" s="197"/>
      <c r="DJI104" s="197"/>
      <c r="DJJ104" s="197"/>
      <c r="DJK104" s="197"/>
      <c r="DJL104" s="197"/>
      <c r="DJM104" s="197"/>
      <c r="DJN104" s="197"/>
      <c r="DJO104" s="197"/>
      <c r="DJP104" s="197"/>
      <c r="DJQ104" s="197"/>
      <c r="DJR104" s="197"/>
      <c r="DJS104" s="197"/>
      <c r="DJT104" s="197"/>
      <c r="DJU104" s="197"/>
      <c r="DJV104" s="197"/>
      <c r="DJW104" s="197"/>
      <c r="DJX104" s="197"/>
      <c r="DJY104" s="197"/>
      <c r="DJZ104" s="197"/>
      <c r="DKA104" s="197"/>
      <c r="DKB104" s="197"/>
      <c r="DKC104" s="197"/>
      <c r="DKD104" s="197"/>
      <c r="DKE104" s="197"/>
      <c r="DKF104" s="197"/>
      <c r="DKG104" s="197"/>
      <c r="DKH104" s="197"/>
      <c r="DKI104" s="197"/>
      <c r="DKJ104" s="197"/>
      <c r="DKK104" s="197"/>
      <c r="DKL104" s="197"/>
      <c r="DKM104" s="197"/>
      <c r="DKN104" s="197"/>
      <c r="DKO104" s="197"/>
      <c r="DKP104" s="197"/>
      <c r="DKQ104" s="197"/>
      <c r="DKR104" s="197"/>
      <c r="DKS104" s="197"/>
      <c r="DKT104" s="197"/>
      <c r="DKU104" s="197"/>
      <c r="DKV104" s="197"/>
      <c r="DKW104" s="197"/>
      <c r="DKX104" s="197"/>
      <c r="DKY104" s="197"/>
      <c r="DKZ104" s="197"/>
      <c r="DLA104" s="197"/>
      <c r="DLB104" s="197"/>
      <c r="DLC104" s="197"/>
      <c r="DLD104" s="197"/>
      <c r="DLE104" s="197"/>
      <c r="DLF104" s="197"/>
      <c r="DLG104" s="197"/>
      <c r="DLH104" s="197"/>
      <c r="DLI104" s="197"/>
      <c r="DLJ104" s="197"/>
      <c r="DLK104" s="197"/>
      <c r="DLL104" s="197"/>
      <c r="DLM104" s="197"/>
      <c r="DLN104" s="197"/>
      <c r="DLO104" s="197"/>
      <c r="DLP104" s="197"/>
      <c r="DLQ104" s="197"/>
      <c r="DLR104" s="197"/>
      <c r="DLS104" s="197"/>
      <c r="DLT104" s="197"/>
      <c r="DLU104" s="197"/>
      <c r="DLV104" s="197"/>
      <c r="DLW104" s="197"/>
      <c r="DLX104" s="197"/>
      <c r="DLY104" s="197"/>
      <c r="DLZ104" s="197"/>
      <c r="DMA104" s="197"/>
      <c r="DMB104" s="197"/>
      <c r="DMC104" s="197"/>
      <c r="DMD104" s="197"/>
      <c r="DME104" s="197"/>
      <c r="DMF104" s="197"/>
      <c r="DMG104" s="197"/>
      <c r="DMH104" s="197"/>
      <c r="DMI104" s="197"/>
      <c r="DMJ104" s="197"/>
      <c r="DMK104" s="197"/>
      <c r="DML104" s="197"/>
      <c r="DMM104" s="197"/>
      <c r="DMN104" s="197"/>
      <c r="DMO104" s="197"/>
      <c r="DMP104" s="197"/>
      <c r="DMQ104" s="197"/>
      <c r="DMR104" s="197"/>
      <c r="DMS104" s="197"/>
      <c r="DMT104" s="197"/>
      <c r="DMU104" s="197"/>
      <c r="DMV104" s="197"/>
      <c r="DMW104" s="197"/>
      <c r="DMX104" s="197"/>
      <c r="DMY104" s="197"/>
      <c r="DMZ104" s="197"/>
      <c r="DNA104" s="197"/>
      <c r="DNB104" s="197"/>
      <c r="DNC104" s="197"/>
      <c r="DND104" s="197"/>
      <c r="DNE104" s="197"/>
      <c r="DNF104" s="197"/>
      <c r="DNG104" s="197"/>
      <c r="DNH104" s="197"/>
      <c r="DNI104" s="197"/>
      <c r="DNJ104" s="197"/>
      <c r="DNK104" s="197"/>
      <c r="DNL104" s="197"/>
      <c r="DNM104" s="197"/>
      <c r="DNN104" s="197"/>
      <c r="DNO104" s="197"/>
      <c r="DNP104" s="197"/>
      <c r="DNQ104" s="197"/>
      <c r="DNR104" s="197"/>
      <c r="DNS104" s="197"/>
      <c r="DNT104" s="197"/>
      <c r="DNU104" s="197"/>
      <c r="DNV104" s="197"/>
      <c r="DNW104" s="197"/>
      <c r="DNX104" s="197"/>
      <c r="DNY104" s="197"/>
      <c r="DNZ104" s="197"/>
      <c r="DOA104" s="197"/>
      <c r="DOB104" s="197"/>
      <c r="DOC104" s="197"/>
      <c r="DOD104" s="197"/>
      <c r="DOE104" s="197"/>
      <c r="DOF104" s="197"/>
      <c r="DOG104" s="197"/>
      <c r="DOH104" s="197"/>
      <c r="DOI104" s="197"/>
      <c r="DOJ104" s="197"/>
      <c r="DOK104" s="197"/>
      <c r="DOL104" s="197"/>
      <c r="DOM104" s="197"/>
      <c r="DON104" s="197"/>
      <c r="DOO104" s="197"/>
      <c r="DOP104" s="197"/>
      <c r="DOQ104" s="197"/>
      <c r="DOR104" s="197"/>
      <c r="DOS104" s="197"/>
      <c r="DOT104" s="197"/>
      <c r="DOU104" s="197"/>
      <c r="DOV104" s="197"/>
      <c r="DOW104" s="197"/>
      <c r="DOX104" s="197"/>
      <c r="DOY104" s="197"/>
      <c r="DOZ104" s="197"/>
      <c r="DPA104" s="197"/>
      <c r="DPB104" s="197"/>
      <c r="DPC104" s="197"/>
      <c r="DPD104" s="197"/>
      <c r="DPE104" s="197"/>
      <c r="DPF104" s="197"/>
      <c r="DPG104" s="197"/>
      <c r="DPH104" s="197"/>
      <c r="DPI104" s="197"/>
      <c r="DPJ104" s="197"/>
      <c r="DPK104" s="197"/>
      <c r="DPL104" s="197"/>
      <c r="DPM104" s="197"/>
      <c r="DPN104" s="197"/>
      <c r="DPO104" s="197"/>
      <c r="DPP104" s="197"/>
      <c r="DPQ104" s="197"/>
      <c r="DPR104" s="197"/>
      <c r="DPS104" s="197"/>
      <c r="DPT104" s="197"/>
      <c r="DPU104" s="197"/>
      <c r="DPV104" s="197"/>
      <c r="DPW104" s="197"/>
      <c r="DPX104" s="197"/>
      <c r="DPY104" s="197"/>
      <c r="DPZ104" s="197"/>
      <c r="DQA104" s="197"/>
      <c r="DQB104" s="197"/>
      <c r="DQC104" s="197"/>
      <c r="DQD104" s="197"/>
      <c r="DQE104" s="197"/>
      <c r="DQF104" s="197"/>
      <c r="DQG104" s="197"/>
      <c r="DQH104" s="197"/>
      <c r="DQI104" s="197"/>
      <c r="DQJ104" s="197"/>
      <c r="DQK104" s="197"/>
      <c r="DQL104" s="197"/>
      <c r="DQM104" s="197"/>
      <c r="DQN104" s="197"/>
      <c r="DQO104" s="197"/>
      <c r="DQP104" s="197"/>
      <c r="DQQ104" s="197"/>
      <c r="DQR104" s="197"/>
      <c r="DQS104" s="197"/>
      <c r="DQT104" s="197"/>
      <c r="DQU104" s="197"/>
      <c r="DQV104" s="197"/>
      <c r="DQW104" s="197"/>
      <c r="DQX104" s="197"/>
      <c r="DQY104" s="197"/>
      <c r="DQZ104" s="197"/>
      <c r="DRA104" s="197"/>
      <c r="DRB104" s="197"/>
      <c r="DRC104" s="197"/>
      <c r="DRD104" s="197"/>
      <c r="DRE104" s="197"/>
      <c r="DRF104" s="197"/>
      <c r="DRG104" s="197"/>
      <c r="DRH104" s="197"/>
      <c r="DRI104" s="197"/>
      <c r="DRJ104" s="197"/>
      <c r="DRK104" s="197"/>
      <c r="DRL104" s="197"/>
      <c r="DRM104" s="197"/>
      <c r="DRN104" s="197"/>
      <c r="DRO104" s="197"/>
      <c r="DRP104" s="197"/>
      <c r="DRQ104" s="197"/>
      <c r="DRR104" s="197"/>
      <c r="DRS104" s="197"/>
      <c r="DRT104" s="197"/>
      <c r="DRU104" s="197"/>
      <c r="DRV104" s="197"/>
      <c r="DRW104" s="197"/>
      <c r="DRX104" s="197"/>
      <c r="DRY104" s="197"/>
      <c r="DRZ104" s="197"/>
      <c r="DSA104" s="197"/>
      <c r="DSB104" s="197"/>
      <c r="DSC104" s="197"/>
      <c r="DSD104" s="197"/>
      <c r="DSE104" s="197"/>
      <c r="DSF104" s="197"/>
      <c r="DSG104" s="197"/>
      <c r="DSH104" s="197"/>
      <c r="DSI104" s="197"/>
      <c r="DSJ104" s="197"/>
      <c r="DSK104" s="197"/>
      <c r="DSL104" s="197"/>
      <c r="DSM104" s="197"/>
      <c r="DSN104" s="197"/>
      <c r="DSO104" s="197"/>
      <c r="DSP104" s="197"/>
      <c r="DSQ104" s="197"/>
      <c r="DSR104" s="197"/>
      <c r="DSS104" s="197"/>
      <c r="DST104" s="197"/>
      <c r="DSU104" s="197"/>
      <c r="DSV104" s="197"/>
      <c r="DSW104" s="197"/>
      <c r="DSX104" s="197"/>
      <c r="DSY104" s="197"/>
      <c r="DSZ104" s="197"/>
      <c r="DTA104" s="197"/>
      <c r="DTB104" s="197"/>
      <c r="DTC104" s="197"/>
      <c r="DTD104" s="197"/>
      <c r="DTE104" s="197"/>
      <c r="DTF104" s="197"/>
      <c r="DTG104" s="197"/>
      <c r="DTH104" s="197"/>
      <c r="DTI104" s="197"/>
      <c r="DTJ104" s="197"/>
      <c r="DTK104" s="197"/>
      <c r="DTL104" s="197"/>
      <c r="DTM104" s="197"/>
      <c r="DTN104" s="197"/>
      <c r="DTO104" s="197"/>
      <c r="DTP104" s="197"/>
      <c r="DTQ104" s="197"/>
      <c r="DTR104" s="197"/>
      <c r="DTS104" s="197"/>
      <c r="DTT104" s="197"/>
      <c r="DTU104" s="197"/>
      <c r="DTV104" s="197"/>
      <c r="DTW104" s="197"/>
      <c r="DTX104" s="197"/>
      <c r="DTY104" s="197"/>
      <c r="DTZ104" s="197"/>
      <c r="DUA104" s="197"/>
      <c r="DUB104" s="197"/>
      <c r="DUC104" s="197"/>
      <c r="DUD104" s="197"/>
      <c r="DUE104" s="197"/>
      <c r="DUF104" s="197"/>
      <c r="DUG104" s="197"/>
      <c r="DUH104" s="197"/>
      <c r="DUI104" s="197"/>
      <c r="DUJ104" s="197"/>
      <c r="DUK104" s="197"/>
      <c r="DUL104" s="197"/>
      <c r="DUM104" s="197"/>
      <c r="DUN104" s="197"/>
      <c r="DUO104" s="197"/>
      <c r="DUP104" s="197"/>
      <c r="DUQ104" s="197"/>
      <c r="DUR104" s="197"/>
      <c r="DUS104" s="197"/>
      <c r="DUT104" s="197"/>
      <c r="DUU104" s="197"/>
      <c r="DUV104" s="197"/>
      <c r="DUW104" s="197"/>
      <c r="DUX104" s="197"/>
      <c r="DUY104" s="197"/>
      <c r="DUZ104" s="197"/>
      <c r="DVA104" s="197"/>
      <c r="DVB104" s="197"/>
      <c r="DVC104" s="197"/>
      <c r="DVD104" s="197"/>
      <c r="DVE104" s="197"/>
      <c r="DVF104" s="197"/>
      <c r="DVG104" s="197"/>
      <c r="DVH104" s="197"/>
      <c r="DVI104" s="197"/>
      <c r="DVJ104" s="197"/>
      <c r="DVK104" s="197"/>
      <c r="DVL104" s="197"/>
      <c r="DVM104" s="197"/>
      <c r="DVN104" s="197"/>
      <c r="DVO104" s="197"/>
      <c r="DVP104" s="197"/>
      <c r="DVQ104" s="197"/>
      <c r="DVR104" s="197"/>
      <c r="DVS104" s="197"/>
      <c r="DVT104" s="197"/>
      <c r="DVU104" s="197"/>
      <c r="DVV104" s="197"/>
      <c r="DVW104" s="197"/>
      <c r="DVX104" s="197"/>
      <c r="DVY104" s="197"/>
      <c r="DVZ104" s="197"/>
      <c r="DWA104" s="197"/>
      <c r="DWB104" s="197"/>
      <c r="DWC104" s="197"/>
      <c r="DWD104" s="197"/>
      <c r="DWE104" s="197"/>
      <c r="DWF104" s="197"/>
      <c r="DWG104" s="197"/>
      <c r="DWH104" s="197"/>
      <c r="DWI104" s="197"/>
      <c r="DWJ104" s="197"/>
      <c r="DWK104" s="197"/>
      <c r="DWL104" s="197"/>
      <c r="DWM104" s="197"/>
      <c r="DWN104" s="197"/>
      <c r="DWO104" s="197"/>
      <c r="DWP104" s="197"/>
      <c r="DWQ104" s="197"/>
      <c r="DWR104" s="197"/>
      <c r="DWS104" s="197"/>
      <c r="DWT104" s="197"/>
      <c r="DWU104" s="197"/>
      <c r="DWV104" s="197"/>
      <c r="DWW104" s="197"/>
      <c r="DWX104" s="197"/>
      <c r="DWY104" s="197"/>
      <c r="DWZ104" s="197"/>
      <c r="DXA104" s="197"/>
      <c r="DXB104" s="197"/>
      <c r="DXC104" s="197"/>
      <c r="DXD104" s="197"/>
      <c r="DXE104" s="197"/>
      <c r="DXF104" s="197"/>
      <c r="DXG104" s="197"/>
      <c r="DXH104" s="197"/>
      <c r="DXI104" s="197"/>
      <c r="DXJ104" s="197"/>
      <c r="DXK104" s="197"/>
      <c r="DXL104" s="197"/>
      <c r="DXM104" s="197"/>
      <c r="DXN104" s="197"/>
      <c r="DXO104" s="197"/>
      <c r="DXP104" s="197"/>
      <c r="DXQ104" s="197"/>
      <c r="DXR104" s="197"/>
      <c r="DXS104" s="197"/>
      <c r="DXT104" s="197"/>
      <c r="DXU104" s="197"/>
      <c r="DXV104" s="197"/>
      <c r="DXW104" s="197"/>
      <c r="DXX104" s="197"/>
      <c r="DXY104" s="197"/>
      <c r="DXZ104" s="197"/>
      <c r="DYA104" s="197"/>
      <c r="DYB104" s="197"/>
      <c r="DYC104" s="197"/>
      <c r="DYD104" s="197"/>
      <c r="DYE104" s="197"/>
      <c r="DYF104" s="197"/>
      <c r="DYG104" s="197"/>
      <c r="DYH104" s="197"/>
      <c r="DYI104" s="197"/>
      <c r="DYJ104" s="197"/>
      <c r="DYK104" s="197"/>
      <c r="DYL104" s="197"/>
      <c r="DYM104" s="197"/>
      <c r="DYN104" s="197"/>
      <c r="DYO104" s="197"/>
      <c r="DYP104" s="197"/>
      <c r="DYQ104" s="197"/>
      <c r="DYR104" s="197"/>
      <c r="DYS104" s="197"/>
      <c r="DYT104" s="197"/>
      <c r="DYU104" s="197"/>
      <c r="DYV104" s="197"/>
      <c r="DYW104" s="197"/>
      <c r="DYX104" s="197"/>
      <c r="DYY104" s="197"/>
      <c r="DYZ104" s="197"/>
      <c r="DZA104" s="197"/>
      <c r="DZB104" s="197"/>
      <c r="DZC104" s="197"/>
      <c r="DZD104" s="197"/>
      <c r="DZE104" s="197"/>
      <c r="DZF104" s="197"/>
      <c r="DZG104" s="197"/>
      <c r="DZH104" s="197"/>
      <c r="DZI104" s="197"/>
      <c r="DZJ104" s="197"/>
      <c r="DZK104" s="197"/>
      <c r="DZL104" s="197"/>
      <c r="DZM104" s="197"/>
      <c r="DZN104" s="197"/>
      <c r="DZO104" s="197"/>
      <c r="DZP104" s="197"/>
      <c r="DZQ104" s="197"/>
      <c r="DZR104" s="197"/>
      <c r="DZS104" s="197"/>
      <c r="DZT104" s="197"/>
      <c r="DZU104" s="197"/>
      <c r="DZV104" s="197"/>
      <c r="DZW104" s="197"/>
      <c r="DZX104" s="197"/>
      <c r="DZY104" s="197"/>
      <c r="DZZ104" s="197"/>
      <c r="EAA104" s="197"/>
      <c r="EAB104" s="197"/>
      <c r="EAC104" s="197"/>
      <c r="EAD104" s="197"/>
      <c r="EAE104" s="197"/>
      <c r="EAF104" s="197"/>
      <c r="EAG104" s="197"/>
      <c r="EAH104" s="197"/>
      <c r="EAI104" s="197"/>
      <c r="EAJ104" s="197"/>
      <c r="EAK104" s="197"/>
      <c r="EAL104" s="197"/>
      <c r="EAM104" s="197"/>
      <c r="EAN104" s="197"/>
      <c r="EAO104" s="197"/>
      <c r="EAP104" s="197"/>
      <c r="EAQ104" s="197"/>
      <c r="EAR104" s="197"/>
      <c r="EAS104" s="197"/>
      <c r="EAT104" s="197"/>
      <c r="EAU104" s="197"/>
      <c r="EAV104" s="197"/>
      <c r="EAW104" s="197"/>
      <c r="EAX104" s="197"/>
      <c r="EAY104" s="197"/>
      <c r="EAZ104" s="197"/>
      <c r="EBA104" s="197"/>
      <c r="EBB104" s="197"/>
      <c r="EBC104" s="197"/>
      <c r="EBD104" s="197"/>
      <c r="EBE104" s="197"/>
      <c r="EBF104" s="197"/>
      <c r="EBG104" s="197"/>
      <c r="EBH104" s="197"/>
      <c r="EBI104" s="197"/>
      <c r="EBJ104" s="197"/>
      <c r="EBK104" s="197"/>
      <c r="EBL104" s="197"/>
      <c r="EBM104" s="197"/>
      <c r="EBN104" s="197"/>
      <c r="EBO104" s="197"/>
      <c r="EBP104" s="197"/>
      <c r="EBQ104" s="197"/>
      <c r="EBR104" s="197"/>
      <c r="EBS104" s="197"/>
      <c r="EBT104" s="197"/>
      <c r="EBU104" s="197"/>
      <c r="EBV104" s="197"/>
      <c r="EBW104" s="197"/>
      <c r="EBX104" s="197"/>
      <c r="EBY104" s="197"/>
      <c r="EBZ104" s="197"/>
      <c r="ECA104" s="197"/>
      <c r="ECB104" s="197"/>
      <c r="ECC104" s="197"/>
      <c r="ECD104" s="197"/>
      <c r="ECE104" s="197"/>
      <c r="ECF104" s="197"/>
      <c r="ECG104" s="197"/>
      <c r="ECH104" s="197"/>
      <c r="ECI104" s="197"/>
      <c r="ECJ104" s="197"/>
      <c r="ECK104" s="197"/>
      <c r="ECL104" s="197"/>
      <c r="ECM104" s="197"/>
      <c r="ECN104" s="197"/>
      <c r="ECO104" s="197"/>
      <c r="ECP104" s="197"/>
      <c r="ECQ104" s="197"/>
      <c r="ECR104" s="197"/>
      <c r="ECS104" s="197"/>
      <c r="ECT104" s="197"/>
      <c r="ECU104" s="197"/>
      <c r="ECV104" s="197"/>
      <c r="ECW104" s="197"/>
      <c r="ECX104" s="197"/>
      <c r="ECY104" s="197"/>
      <c r="ECZ104" s="197"/>
      <c r="EDA104" s="197"/>
      <c r="EDB104" s="197"/>
      <c r="EDC104" s="197"/>
      <c r="EDD104" s="197"/>
      <c r="EDE104" s="197"/>
      <c r="EDF104" s="197"/>
      <c r="EDG104" s="197"/>
      <c r="EDH104" s="197"/>
      <c r="EDI104" s="197"/>
      <c r="EDJ104" s="197"/>
      <c r="EDK104" s="197"/>
      <c r="EDL104" s="197"/>
      <c r="EDM104" s="197"/>
      <c r="EDN104" s="197"/>
      <c r="EDO104" s="197"/>
      <c r="EDP104" s="197"/>
      <c r="EDQ104" s="197"/>
      <c r="EDR104" s="197"/>
      <c r="EDS104" s="197"/>
      <c r="EDT104" s="197"/>
      <c r="EDU104" s="197"/>
      <c r="EDV104" s="197"/>
      <c r="EDW104" s="197"/>
      <c r="EDX104" s="197"/>
      <c r="EDY104" s="197"/>
      <c r="EDZ104" s="197"/>
      <c r="EEA104" s="197"/>
      <c r="EEB104" s="197"/>
      <c r="EEC104" s="197"/>
      <c r="EED104" s="197"/>
      <c r="EEE104" s="197"/>
      <c r="EEF104" s="197"/>
      <c r="EEG104" s="197"/>
      <c r="EEH104" s="197"/>
      <c r="EEI104" s="197"/>
      <c r="EEJ104" s="197"/>
      <c r="EEK104" s="197"/>
      <c r="EEL104" s="197"/>
      <c r="EEM104" s="197"/>
      <c r="EEN104" s="197"/>
      <c r="EEO104" s="197"/>
      <c r="EEP104" s="197"/>
      <c r="EEQ104" s="197"/>
      <c r="EER104" s="197"/>
      <c r="EES104" s="197"/>
      <c r="EET104" s="197"/>
      <c r="EEU104" s="197"/>
      <c r="EEV104" s="197"/>
      <c r="EEW104" s="197"/>
      <c r="EEX104" s="197"/>
      <c r="EEY104" s="197"/>
      <c r="EEZ104" s="197"/>
      <c r="EFA104" s="197"/>
      <c r="EFB104" s="197"/>
      <c r="EFC104" s="197"/>
      <c r="EFD104" s="197"/>
      <c r="EFE104" s="197"/>
      <c r="EFF104" s="197"/>
      <c r="EFG104" s="197"/>
      <c r="EFH104" s="197"/>
      <c r="EFI104" s="197"/>
      <c r="EFJ104" s="197"/>
      <c r="EFK104" s="197"/>
      <c r="EFL104" s="197"/>
      <c r="EFM104" s="197"/>
      <c r="EFN104" s="197"/>
      <c r="EFO104" s="197"/>
      <c r="EFP104" s="197"/>
      <c r="EFQ104" s="197"/>
      <c r="EFR104" s="197"/>
      <c r="EFS104" s="197"/>
      <c r="EFT104" s="197"/>
      <c r="EFU104" s="197"/>
      <c r="EFV104" s="197"/>
      <c r="EFW104" s="197"/>
      <c r="EFX104" s="197"/>
      <c r="EFY104" s="197"/>
      <c r="EFZ104" s="197"/>
      <c r="EGA104" s="197"/>
      <c r="EGB104" s="197"/>
      <c r="EGC104" s="197"/>
      <c r="EGD104" s="197"/>
      <c r="EGE104" s="197"/>
      <c r="EGF104" s="197"/>
      <c r="EGG104" s="197"/>
      <c r="EGH104" s="197"/>
      <c r="EGI104" s="197"/>
      <c r="EGJ104" s="197"/>
      <c r="EGK104" s="197"/>
      <c r="EGL104" s="197"/>
      <c r="EGM104" s="197"/>
      <c r="EGN104" s="197"/>
      <c r="EGO104" s="197"/>
      <c r="EGP104" s="197"/>
      <c r="EGQ104" s="197"/>
      <c r="EGR104" s="197"/>
      <c r="EGS104" s="197"/>
      <c r="EGT104" s="197"/>
      <c r="EGU104" s="197"/>
      <c r="EGV104" s="197"/>
      <c r="EGW104" s="197"/>
      <c r="EGX104" s="197"/>
      <c r="EGY104" s="197"/>
      <c r="EGZ104" s="197"/>
      <c r="EHA104" s="197"/>
      <c r="EHB104" s="197"/>
      <c r="EHC104" s="197"/>
      <c r="EHD104" s="197"/>
      <c r="EHE104" s="197"/>
      <c r="EHF104" s="197"/>
      <c r="EHG104" s="197"/>
      <c r="EHH104" s="197"/>
      <c r="EHI104" s="197"/>
      <c r="EHJ104" s="197"/>
      <c r="EHK104" s="197"/>
      <c r="EHL104" s="197"/>
      <c r="EHM104" s="197"/>
      <c r="EHN104" s="197"/>
      <c r="EHO104" s="197"/>
      <c r="EHP104" s="197"/>
      <c r="EHQ104" s="197"/>
      <c r="EHR104" s="197"/>
      <c r="EHS104" s="197"/>
      <c r="EHT104" s="197"/>
      <c r="EHU104" s="197"/>
      <c r="EHV104" s="197"/>
      <c r="EHW104" s="197"/>
      <c r="EHX104" s="197"/>
      <c r="EHY104" s="197"/>
      <c r="EHZ104" s="197"/>
      <c r="EIA104" s="197"/>
      <c r="EIB104" s="197"/>
      <c r="EIC104" s="197"/>
      <c r="EID104" s="197"/>
      <c r="EIE104" s="197"/>
      <c r="EIF104" s="197"/>
      <c r="EIG104" s="197"/>
      <c r="EIH104" s="197"/>
      <c r="EII104" s="197"/>
      <c r="EIJ104" s="197"/>
      <c r="EIK104" s="197"/>
      <c r="EIL104" s="197"/>
      <c r="EIM104" s="197"/>
      <c r="EIN104" s="197"/>
      <c r="EIO104" s="197"/>
      <c r="EIP104" s="197"/>
      <c r="EIQ104" s="197"/>
      <c r="EIR104" s="197"/>
      <c r="EIS104" s="197"/>
      <c r="EIT104" s="197"/>
      <c r="EIU104" s="197"/>
      <c r="EIV104" s="197"/>
      <c r="EIW104" s="197"/>
      <c r="EIX104" s="197"/>
      <c r="EIY104" s="197"/>
      <c r="EIZ104" s="197"/>
      <c r="EJA104" s="197"/>
      <c r="EJB104" s="197"/>
      <c r="EJC104" s="197"/>
      <c r="EJD104" s="197"/>
      <c r="EJE104" s="197"/>
      <c r="EJF104" s="197"/>
      <c r="EJG104" s="197"/>
      <c r="EJH104" s="197"/>
      <c r="EJI104" s="197"/>
      <c r="EJJ104" s="197"/>
      <c r="EJK104" s="197"/>
      <c r="EJL104" s="197"/>
      <c r="EJM104" s="197"/>
      <c r="EJN104" s="197"/>
      <c r="EJO104" s="197"/>
      <c r="EJP104" s="197"/>
      <c r="EJQ104" s="197"/>
      <c r="EJR104" s="197"/>
      <c r="EJS104" s="197"/>
      <c r="EJT104" s="197"/>
      <c r="EJU104" s="197"/>
      <c r="EJV104" s="197"/>
      <c r="EJW104" s="197"/>
      <c r="EJX104" s="197"/>
      <c r="EJY104" s="197"/>
      <c r="EJZ104" s="197"/>
      <c r="EKA104" s="197"/>
      <c r="EKB104" s="197"/>
      <c r="EKC104" s="197"/>
      <c r="EKD104" s="197"/>
      <c r="EKE104" s="197"/>
      <c r="EKF104" s="197"/>
      <c r="EKG104" s="197"/>
      <c r="EKH104" s="197"/>
      <c r="EKI104" s="197"/>
      <c r="EKJ104" s="197"/>
      <c r="EKK104" s="197"/>
      <c r="EKL104" s="197"/>
      <c r="EKM104" s="197"/>
      <c r="EKN104" s="197"/>
      <c r="EKO104" s="197"/>
      <c r="EKP104" s="197"/>
      <c r="EKQ104" s="197"/>
      <c r="EKR104" s="197"/>
      <c r="EKS104" s="197"/>
      <c r="EKT104" s="197"/>
      <c r="EKU104" s="197"/>
      <c r="EKV104" s="197"/>
      <c r="EKW104" s="197"/>
      <c r="EKX104" s="197"/>
      <c r="EKY104" s="197"/>
      <c r="EKZ104" s="197"/>
      <c r="ELA104" s="197"/>
      <c r="ELB104" s="197"/>
      <c r="ELC104" s="197"/>
      <c r="ELD104" s="197"/>
      <c r="ELE104" s="197"/>
      <c r="ELF104" s="197"/>
      <c r="ELG104" s="197"/>
      <c r="ELH104" s="197"/>
      <c r="ELI104" s="197"/>
      <c r="ELJ104" s="197"/>
      <c r="ELK104" s="197"/>
      <c r="ELL104" s="197"/>
      <c r="ELM104" s="197"/>
      <c r="ELN104" s="197"/>
      <c r="ELO104" s="197"/>
      <c r="ELP104" s="197"/>
      <c r="ELQ104" s="197"/>
      <c r="ELR104" s="197"/>
      <c r="ELS104" s="197"/>
      <c r="ELT104" s="197"/>
      <c r="ELU104" s="197"/>
      <c r="ELV104" s="197"/>
      <c r="ELW104" s="197"/>
      <c r="ELX104" s="197"/>
      <c r="ELY104" s="197"/>
      <c r="ELZ104" s="197"/>
      <c r="EMA104" s="197"/>
      <c r="EMB104" s="197"/>
      <c r="EMC104" s="197"/>
      <c r="EMD104" s="197"/>
      <c r="EME104" s="197"/>
      <c r="EMF104" s="197"/>
      <c r="EMG104" s="197"/>
      <c r="EMH104" s="197"/>
      <c r="EMI104" s="197"/>
      <c r="EMJ104" s="197"/>
      <c r="EMK104" s="197"/>
      <c r="EML104" s="197"/>
      <c r="EMM104" s="197"/>
      <c r="EMN104" s="197"/>
      <c r="EMO104" s="197"/>
      <c r="EMP104" s="197"/>
      <c r="EMQ104" s="197"/>
      <c r="EMR104" s="197"/>
      <c r="EMS104" s="197"/>
      <c r="EMT104" s="197"/>
      <c r="EMU104" s="197"/>
      <c r="EMV104" s="197"/>
      <c r="EMW104" s="197"/>
      <c r="EMX104" s="197"/>
      <c r="EMY104" s="197"/>
      <c r="EMZ104" s="197"/>
      <c r="ENA104" s="197"/>
      <c r="ENB104" s="197"/>
      <c r="ENC104" s="197"/>
      <c r="END104" s="197"/>
      <c r="ENE104" s="197"/>
      <c r="ENF104" s="197"/>
      <c r="ENG104" s="197"/>
      <c r="ENH104" s="197"/>
      <c r="ENI104" s="197"/>
      <c r="ENJ104" s="197"/>
      <c r="ENK104" s="197"/>
      <c r="ENL104" s="197"/>
      <c r="ENM104" s="197"/>
      <c r="ENN104" s="197"/>
      <c r="ENO104" s="197"/>
      <c r="ENP104" s="197"/>
      <c r="ENQ104" s="197"/>
      <c r="ENR104" s="197"/>
      <c r="ENS104" s="197"/>
      <c r="ENT104" s="197"/>
      <c r="ENU104" s="197"/>
      <c r="ENV104" s="197"/>
      <c r="ENW104" s="197"/>
      <c r="ENX104" s="197"/>
      <c r="ENY104" s="197"/>
      <c r="ENZ104" s="197"/>
      <c r="EOA104" s="197"/>
      <c r="EOB104" s="197"/>
      <c r="EOC104" s="197"/>
      <c r="EOD104" s="197"/>
      <c r="EOE104" s="197"/>
      <c r="EOF104" s="197"/>
      <c r="EOG104" s="197"/>
      <c r="EOH104" s="197"/>
      <c r="EOI104" s="197"/>
      <c r="EOJ104" s="197"/>
      <c r="EOK104" s="197"/>
      <c r="EOL104" s="197"/>
      <c r="EOM104" s="197"/>
      <c r="EON104" s="197"/>
      <c r="EOO104" s="197"/>
      <c r="EOP104" s="197"/>
      <c r="EOQ104" s="197"/>
      <c r="EOR104" s="197"/>
      <c r="EOS104" s="197"/>
      <c r="EOT104" s="197"/>
      <c r="EOU104" s="197"/>
      <c r="EOV104" s="197"/>
      <c r="EOW104" s="197"/>
      <c r="EOX104" s="197"/>
      <c r="EOY104" s="197"/>
      <c r="EOZ104" s="197"/>
      <c r="EPA104" s="197"/>
      <c r="EPB104" s="197"/>
      <c r="EPC104" s="197"/>
      <c r="EPD104" s="197"/>
      <c r="EPE104" s="197"/>
      <c r="EPF104" s="197"/>
      <c r="EPG104" s="197"/>
      <c r="EPH104" s="197"/>
      <c r="EPI104" s="197"/>
      <c r="EPJ104" s="197"/>
      <c r="EPK104" s="197"/>
      <c r="EPL104" s="197"/>
      <c r="EPM104" s="197"/>
      <c r="EPN104" s="197"/>
      <c r="EPO104" s="197"/>
      <c r="EPP104" s="197"/>
      <c r="EPQ104" s="197"/>
      <c r="EPR104" s="197"/>
      <c r="EPS104" s="197"/>
      <c r="EPT104" s="197"/>
      <c r="EPU104" s="197"/>
      <c r="EPV104" s="197"/>
      <c r="EPW104" s="197"/>
      <c r="EPX104" s="197"/>
      <c r="EPY104" s="197"/>
      <c r="EPZ104" s="197"/>
      <c r="EQA104" s="197"/>
      <c r="EQB104" s="197"/>
      <c r="EQC104" s="197"/>
      <c r="EQD104" s="197"/>
      <c r="EQE104" s="197"/>
      <c r="EQF104" s="197"/>
      <c r="EQG104" s="197"/>
      <c r="EQH104" s="197"/>
      <c r="EQI104" s="197"/>
      <c r="EQJ104" s="197"/>
      <c r="EQK104" s="197"/>
      <c r="EQL104" s="197"/>
      <c r="EQM104" s="197"/>
      <c r="EQN104" s="197"/>
      <c r="EQO104" s="197"/>
      <c r="EQP104" s="197"/>
      <c r="EQQ104" s="197"/>
      <c r="EQR104" s="197"/>
      <c r="EQS104" s="197"/>
      <c r="EQT104" s="197"/>
      <c r="EQU104" s="197"/>
      <c r="EQV104" s="197"/>
      <c r="EQW104" s="197"/>
      <c r="EQX104" s="197"/>
      <c r="EQY104" s="197"/>
      <c r="EQZ104" s="197"/>
      <c r="ERA104" s="197"/>
      <c r="ERB104" s="197"/>
      <c r="ERC104" s="197"/>
      <c r="ERD104" s="197"/>
      <c r="ERE104" s="197"/>
      <c r="ERF104" s="197"/>
      <c r="ERG104" s="197"/>
      <c r="ERH104" s="197"/>
      <c r="ERI104" s="197"/>
      <c r="ERJ104" s="197"/>
      <c r="ERK104" s="197"/>
      <c r="ERL104" s="197"/>
      <c r="ERM104" s="197"/>
      <c r="ERN104" s="197"/>
      <c r="ERO104" s="197"/>
      <c r="ERP104" s="197"/>
      <c r="ERQ104" s="197"/>
      <c r="ERR104" s="197"/>
      <c r="ERS104" s="197"/>
      <c r="ERT104" s="197"/>
      <c r="ERU104" s="197"/>
      <c r="ERV104" s="197"/>
      <c r="ERW104" s="197"/>
      <c r="ERX104" s="197"/>
      <c r="ERY104" s="197"/>
      <c r="ERZ104" s="197"/>
      <c r="ESA104" s="197"/>
      <c r="ESB104" s="197"/>
      <c r="ESC104" s="197"/>
      <c r="ESD104" s="197"/>
      <c r="ESE104" s="197"/>
      <c r="ESF104" s="197"/>
      <c r="ESG104" s="197"/>
      <c r="ESH104" s="197"/>
      <c r="ESI104" s="197"/>
      <c r="ESJ104" s="197"/>
      <c r="ESK104" s="197"/>
      <c r="ESL104" s="197"/>
      <c r="ESM104" s="197"/>
      <c r="ESN104" s="197"/>
      <c r="ESO104" s="197"/>
      <c r="ESP104" s="197"/>
      <c r="ESQ104" s="197"/>
      <c r="ESR104" s="197"/>
      <c r="ESS104" s="197"/>
      <c r="EST104" s="197"/>
      <c r="ESU104" s="197"/>
      <c r="ESV104" s="197"/>
      <c r="ESW104" s="197"/>
      <c r="ESX104" s="197"/>
      <c r="ESY104" s="197"/>
      <c r="ESZ104" s="197"/>
      <c r="ETA104" s="197"/>
      <c r="ETB104" s="197"/>
      <c r="ETC104" s="197"/>
      <c r="ETD104" s="197"/>
      <c r="ETE104" s="197"/>
      <c r="ETF104" s="197"/>
      <c r="ETG104" s="197"/>
      <c r="ETH104" s="197"/>
      <c r="ETI104" s="197"/>
      <c r="ETJ104" s="197"/>
      <c r="ETK104" s="197"/>
      <c r="ETL104" s="197"/>
      <c r="ETM104" s="197"/>
      <c r="ETN104" s="197"/>
      <c r="ETO104" s="197"/>
      <c r="ETP104" s="197"/>
      <c r="ETQ104" s="197"/>
      <c r="ETR104" s="197"/>
      <c r="ETS104" s="197"/>
      <c r="ETT104" s="197"/>
      <c r="ETU104" s="197"/>
      <c r="ETV104" s="197"/>
      <c r="ETW104" s="197"/>
      <c r="ETX104" s="197"/>
      <c r="ETY104" s="197"/>
      <c r="ETZ104" s="197"/>
      <c r="EUA104" s="197"/>
      <c r="EUB104" s="197"/>
      <c r="EUC104" s="197"/>
      <c r="EUD104" s="197"/>
      <c r="EUE104" s="197"/>
      <c r="EUF104" s="197"/>
      <c r="EUG104" s="197"/>
      <c r="EUH104" s="197"/>
      <c r="EUI104" s="197"/>
      <c r="EUJ104" s="197"/>
      <c r="EUK104" s="197"/>
      <c r="EUL104" s="197"/>
      <c r="EUM104" s="197"/>
      <c r="EUN104" s="197"/>
      <c r="EUO104" s="197"/>
      <c r="EUP104" s="197"/>
      <c r="EUQ104" s="197"/>
      <c r="EUR104" s="197"/>
      <c r="EUS104" s="197"/>
      <c r="EUT104" s="197"/>
      <c r="EUU104" s="197"/>
      <c r="EUV104" s="197"/>
      <c r="EUW104" s="197"/>
      <c r="EUX104" s="197"/>
      <c r="EUY104" s="197"/>
      <c r="EUZ104" s="197"/>
      <c r="EVA104" s="197"/>
      <c r="EVB104" s="197"/>
      <c r="EVC104" s="197"/>
      <c r="EVD104" s="197"/>
      <c r="EVE104" s="197"/>
      <c r="EVF104" s="197"/>
      <c r="EVG104" s="197"/>
      <c r="EVH104" s="197"/>
      <c r="EVI104" s="197"/>
      <c r="EVJ104" s="197"/>
      <c r="EVK104" s="197"/>
      <c r="EVL104" s="197"/>
      <c r="EVM104" s="197"/>
      <c r="EVN104" s="197"/>
      <c r="EVO104" s="197"/>
      <c r="EVP104" s="197"/>
      <c r="EVQ104" s="197"/>
      <c r="EVR104" s="197"/>
      <c r="EVS104" s="197"/>
      <c r="EVT104" s="197"/>
      <c r="EVU104" s="197"/>
      <c r="EVV104" s="197"/>
      <c r="EVW104" s="197"/>
      <c r="EVX104" s="197"/>
      <c r="EVY104" s="197"/>
      <c r="EVZ104" s="197"/>
      <c r="EWA104" s="197"/>
      <c r="EWB104" s="197"/>
      <c r="EWC104" s="197"/>
      <c r="EWD104" s="197"/>
      <c r="EWE104" s="197"/>
      <c r="EWF104" s="197"/>
      <c r="EWG104" s="197"/>
      <c r="EWH104" s="197"/>
      <c r="EWI104" s="197"/>
      <c r="EWJ104" s="197"/>
      <c r="EWK104" s="197"/>
      <c r="EWL104" s="197"/>
      <c r="EWM104" s="197"/>
      <c r="EWN104" s="197"/>
      <c r="EWO104" s="197"/>
      <c r="EWP104" s="197"/>
      <c r="EWQ104" s="197"/>
      <c r="EWR104" s="197"/>
      <c r="EWS104" s="197"/>
      <c r="EWT104" s="197"/>
      <c r="EWU104" s="197"/>
      <c r="EWV104" s="197"/>
      <c r="EWW104" s="197"/>
      <c r="EWX104" s="197"/>
      <c r="EWY104" s="197"/>
      <c r="EWZ104" s="197"/>
      <c r="EXA104" s="197"/>
      <c r="EXB104" s="197"/>
      <c r="EXC104" s="197"/>
      <c r="EXD104" s="197"/>
      <c r="EXE104" s="197"/>
      <c r="EXF104" s="197"/>
      <c r="EXG104" s="197"/>
      <c r="EXH104" s="197"/>
      <c r="EXI104" s="197"/>
      <c r="EXJ104" s="197"/>
      <c r="EXK104" s="197"/>
      <c r="EXL104" s="197"/>
      <c r="EXM104" s="197"/>
      <c r="EXN104" s="197"/>
      <c r="EXO104" s="197"/>
      <c r="EXP104" s="197"/>
      <c r="EXQ104" s="197"/>
      <c r="EXR104" s="197"/>
      <c r="EXS104" s="197"/>
      <c r="EXT104" s="197"/>
      <c r="EXU104" s="197"/>
      <c r="EXV104" s="197"/>
      <c r="EXW104" s="197"/>
      <c r="EXX104" s="197"/>
      <c r="EXY104" s="197"/>
      <c r="EXZ104" s="197"/>
      <c r="EYA104" s="197"/>
      <c r="EYB104" s="197"/>
      <c r="EYC104" s="197"/>
      <c r="EYD104" s="197"/>
      <c r="EYE104" s="197"/>
      <c r="EYF104" s="197"/>
      <c r="EYG104" s="197"/>
      <c r="EYH104" s="197"/>
      <c r="EYI104" s="197"/>
      <c r="EYJ104" s="197"/>
      <c r="EYK104" s="197"/>
      <c r="EYL104" s="197"/>
      <c r="EYM104" s="197"/>
      <c r="EYN104" s="197"/>
      <c r="EYO104" s="197"/>
      <c r="EYP104" s="197"/>
      <c r="EYQ104" s="197"/>
      <c r="EYR104" s="197"/>
      <c r="EYS104" s="197"/>
      <c r="EYT104" s="197"/>
      <c r="EYU104" s="197"/>
      <c r="EYV104" s="197"/>
      <c r="EYW104" s="197"/>
      <c r="EYX104" s="197"/>
      <c r="EYY104" s="197"/>
      <c r="EYZ104" s="197"/>
      <c r="EZA104" s="197"/>
      <c r="EZB104" s="197"/>
      <c r="EZC104" s="197"/>
      <c r="EZD104" s="197"/>
      <c r="EZE104" s="197"/>
      <c r="EZF104" s="197"/>
      <c r="EZG104" s="197"/>
      <c r="EZH104" s="197"/>
      <c r="EZI104" s="197"/>
      <c r="EZJ104" s="197"/>
      <c r="EZK104" s="197"/>
      <c r="EZL104" s="197"/>
      <c r="EZM104" s="197"/>
      <c r="EZN104" s="197"/>
      <c r="EZO104" s="197"/>
      <c r="EZP104" s="197"/>
      <c r="EZQ104" s="197"/>
      <c r="EZR104" s="197"/>
      <c r="EZS104" s="197"/>
      <c r="EZT104" s="197"/>
      <c r="EZU104" s="197"/>
      <c r="EZV104" s="197"/>
      <c r="EZW104" s="197"/>
      <c r="EZX104" s="197"/>
      <c r="EZY104" s="197"/>
      <c r="EZZ104" s="197"/>
      <c r="FAA104" s="197"/>
      <c r="FAB104" s="197"/>
      <c r="FAC104" s="197"/>
      <c r="FAD104" s="197"/>
      <c r="FAE104" s="197"/>
      <c r="FAF104" s="197"/>
      <c r="FAG104" s="197"/>
      <c r="FAH104" s="197"/>
      <c r="FAI104" s="197"/>
      <c r="FAJ104" s="197"/>
      <c r="FAK104" s="197"/>
      <c r="FAL104" s="197"/>
      <c r="FAM104" s="197"/>
      <c r="FAN104" s="197"/>
      <c r="FAO104" s="197"/>
      <c r="FAP104" s="197"/>
      <c r="FAQ104" s="197"/>
      <c r="FAR104" s="197"/>
      <c r="FAS104" s="197"/>
      <c r="FAT104" s="197"/>
      <c r="FAU104" s="197"/>
      <c r="FAV104" s="197"/>
      <c r="FAW104" s="197"/>
      <c r="FAX104" s="197"/>
      <c r="FAY104" s="197"/>
      <c r="FAZ104" s="197"/>
      <c r="FBA104" s="197"/>
      <c r="FBB104" s="197"/>
      <c r="FBC104" s="197"/>
      <c r="FBD104" s="197"/>
      <c r="FBE104" s="197"/>
      <c r="FBF104" s="197"/>
      <c r="FBG104" s="197"/>
      <c r="FBH104" s="197"/>
      <c r="FBI104" s="197"/>
      <c r="FBJ104" s="197"/>
      <c r="FBK104" s="197"/>
      <c r="FBL104" s="197"/>
      <c r="FBM104" s="197"/>
      <c r="FBN104" s="197"/>
      <c r="FBO104" s="197"/>
      <c r="FBP104" s="197"/>
      <c r="FBQ104" s="197"/>
      <c r="FBR104" s="197"/>
      <c r="FBS104" s="197"/>
      <c r="FBT104" s="197"/>
      <c r="FBU104" s="197"/>
      <c r="FBV104" s="197"/>
      <c r="FBW104" s="197"/>
      <c r="FBX104" s="197"/>
      <c r="FBY104" s="197"/>
      <c r="FBZ104" s="197"/>
      <c r="FCA104" s="197"/>
      <c r="FCB104" s="197"/>
      <c r="FCC104" s="197"/>
      <c r="FCD104" s="197"/>
      <c r="FCE104" s="197"/>
      <c r="FCF104" s="197"/>
      <c r="FCG104" s="197"/>
      <c r="FCH104" s="197"/>
      <c r="FCI104" s="197"/>
      <c r="FCJ104" s="197"/>
      <c r="FCK104" s="197"/>
      <c r="FCL104" s="197"/>
      <c r="FCM104" s="197"/>
      <c r="FCN104" s="197"/>
      <c r="FCO104" s="197"/>
      <c r="FCP104" s="197"/>
      <c r="FCQ104" s="197"/>
      <c r="FCR104" s="197"/>
      <c r="FCS104" s="197"/>
      <c r="FCT104" s="197"/>
      <c r="FCU104" s="197"/>
      <c r="FCV104" s="197"/>
      <c r="FCW104" s="197"/>
      <c r="FCX104" s="197"/>
      <c r="FCY104" s="197"/>
      <c r="FCZ104" s="197"/>
      <c r="FDA104" s="197"/>
      <c r="FDB104" s="197"/>
      <c r="FDC104" s="197"/>
      <c r="FDD104" s="197"/>
      <c r="FDE104" s="197"/>
      <c r="FDF104" s="197"/>
      <c r="FDG104" s="197"/>
      <c r="FDH104" s="197"/>
      <c r="FDI104" s="197"/>
      <c r="FDJ104" s="197"/>
      <c r="FDK104" s="197"/>
      <c r="FDL104" s="197"/>
      <c r="FDM104" s="197"/>
      <c r="FDN104" s="197"/>
      <c r="FDO104" s="197"/>
      <c r="FDP104" s="197"/>
      <c r="FDQ104" s="197"/>
      <c r="FDR104" s="197"/>
      <c r="FDS104" s="197"/>
      <c r="FDT104" s="197"/>
      <c r="FDU104" s="197"/>
      <c r="FDV104" s="197"/>
      <c r="FDW104" s="197"/>
      <c r="FDX104" s="197"/>
      <c r="FDY104" s="197"/>
      <c r="FDZ104" s="197"/>
      <c r="FEA104" s="197"/>
      <c r="FEB104" s="197"/>
      <c r="FEC104" s="197"/>
      <c r="FED104" s="197"/>
      <c r="FEE104" s="197"/>
      <c r="FEF104" s="197"/>
      <c r="FEG104" s="197"/>
      <c r="FEH104" s="197"/>
      <c r="FEI104" s="197"/>
      <c r="FEJ104" s="197"/>
      <c r="FEK104" s="197"/>
      <c r="FEL104" s="197"/>
      <c r="FEM104" s="197"/>
      <c r="FEN104" s="197"/>
      <c r="FEO104" s="197"/>
      <c r="FEP104" s="197"/>
      <c r="FEQ104" s="197"/>
      <c r="FER104" s="197"/>
      <c r="FES104" s="197"/>
      <c r="FET104" s="197"/>
      <c r="FEU104" s="197"/>
      <c r="FEV104" s="197"/>
      <c r="FEW104" s="197"/>
      <c r="FEX104" s="197"/>
      <c r="FEY104" s="197"/>
      <c r="FEZ104" s="197"/>
      <c r="FFA104" s="197"/>
      <c r="FFB104" s="197"/>
      <c r="FFC104" s="197"/>
      <c r="FFD104" s="197"/>
      <c r="FFE104" s="197"/>
      <c r="FFF104" s="197"/>
      <c r="FFG104" s="197"/>
      <c r="FFH104" s="197"/>
      <c r="FFI104" s="197"/>
      <c r="FFJ104" s="197"/>
      <c r="FFK104" s="197"/>
      <c r="FFL104" s="197"/>
      <c r="FFM104" s="197"/>
      <c r="FFN104" s="197"/>
      <c r="FFO104" s="197"/>
      <c r="FFP104" s="197"/>
      <c r="FFQ104" s="197"/>
      <c r="FFR104" s="197"/>
      <c r="FFS104" s="197"/>
      <c r="FFT104" s="197"/>
      <c r="FFU104" s="197"/>
      <c r="FFV104" s="197"/>
      <c r="FFW104" s="197"/>
      <c r="FFX104" s="197"/>
      <c r="FFY104" s="197"/>
      <c r="FFZ104" s="197"/>
      <c r="FGA104" s="197"/>
      <c r="FGB104" s="197"/>
      <c r="FGC104" s="197"/>
      <c r="FGD104" s="197"/>
      <c r="FGE104" s="197"/>
      <c r="FGF104" s="197"/>
      <c r="FGG104" s="197"/>
      <c r="FGH104" s="197"/>
      <c r="FGI104" s="197"/>
      <c r="FGJ104" s="197"/>
      <c r="FGK104" s="197"/>
      <c r="FGL104" s="197"/>
      <c r="FGM104" s="197"/>
      <c r="FGN104" s="197"/>
      <c r="FGO104" s="197"/>
      <c r="FGP104" s="197"/>
      <c r="FGQ104" s="197"/>
      <c r="FGR104" s="197"/>
      <c r="FGS104" s="197"/>
      <c r="FGT104" s="197"/>
      <c r="FGU104" s="197"/>
      <c r="FGV104" s="197"/>
      <c r="FGW104" s="197"/>
      <c r="FGX104" s="197"/>
      <c r="FGY104" s="197"/>
      <c r="FGZ104" s="197"/>
      <c r="FHA104" s="197"/>
      <c r="FHB104" s="197"/>
      <c r="FHC104" s="197"/>
      <c r="FHD104" s="197"/>
      <c r="FHE104" s="197"/>
      <c r="FHF104" s="197"/>
      <c r="FHG104" s="197"/>
      <c r="FHH104" s="197"/>
      <c r="FHI104" s="197"/>
      <c r="FHJ104" s="197"/>
      <c r="FHK104" s="197"/>
      <c r="FHL104" s="197"/>
      <c r="FHM104" s="197"/>
      <c r="FHN104" s="197"/>
      <c r="FHO104" s="197"/>
      <c r="FHP104" s="197"/>
      <c r="FHQ104" s="197"/>
      <c r="FHR104" s="197"/>
      <c r="FHS104" s="197"/>
      <c r="FHT104" s="197"/>
      <c r="FHU104" s="197"/>
      <c r="FHV104" s="197"/>
      <c r="FHW104" s="197"/>
      <c r="FHX104" s="197"/>
      <c r="FHY104" s="197"/>
      <c r="FHZ104" s="197"/>
      <c r="FIA104" s="197"/>
      <c r="FIB104" s="197"/>
      <c r="FIC104" s="197"/>
      <c r="FID104" s="197"/>
      <c r="FIE104" s="197"/>
      <c r="FIF104" s="197"/>
      <c r="FIG104" s="197"/>
      <c r="FIH104" s="197"/>
      <c r="FII104" s="197"/>
      <c r="FIJ104" s="197"/>
      <c r="FIK104" s="197"/>
      <c r="FIL104" s="197"/>
      <c r="FIM104" s="197"/>
      <c r="FIN104" s="197"/>
      <c r="FIO104" s="197"/>
      <c r="FIP104" s="197"/>
      <c r="FIQ104" s="197"/>
      <c r="FIR104" s="197"/>
      <c r="FIS104" s="197"/>
      <c r="FIT104" s="197"/>
      <c r="FIU104" s="197"/>
      <c r="FIV104" s="197"/>
      <c r="FIW104" s="197"/>
      <c r="FIX104" s="197"/>
      <c r="FIY104" s="197"/>
      <c r="FIZ104" s="197"/>
      <c r="FJA104" s="197"/>
      <c r="FJB104" s="197"/>
      <c r="FJC104" s="197"/>
      <c r="FJD104" s="197"/>
      <c r="FJE104" s="197"/>
      <c r="FJF104" s="197"/>
      <c r="FJG104" s="197"/>
      <c r="FJH104" s="197"/>
      <c r="FJI104" s="197"/>
      <c r="FJJ104" s="197"/>
      <c r="FJK104" s="197"/>
      <c r="FJL104" s="197"/>
      <c r="FJM104" s="197"/>
      <c r="FJN104" s="197"/>
      <c r="FJO104" s="197"/>
      <c r="FJP104" s="197"/>
      <c r="FJQ104" s="197"/>
      <c r="FJR104" s="197"/>
      <c r="FJS104" s="197"/>
      <c r="FJT104" s="197"/>
      <c r="FJU104" s="197"/>
      <c r="FJV104" s="197"/>
      <c r="FJW104" s="197"/>
      <c r="FJX104" s="197"/>
      <c r="FJY104" s="197"/>
      <c r="FJZ104" s="197"/>
      <c r="FKA104" s="197"/>
      <c r="FKB104" s="197"/>
      <c r="FKC104" s="197"/>
      <c r="FKD104" s="197"/>
      <c r="FKE104" s="197"/>
      <c r="FKF104" s="197"/>
      <c r="FKG104" s="197"/>
      <c r="FKH104" s="197"/>
      <c r="FKI104" s="197"/>
      <c r="FKJ104" s="197"/>
      <c r="FKK104" s="197"/>
      <c r="FKL104" s="197"/>
      <c r="FKM104" s="197"/>
      <c r="FKN104" s="197"/>
      <c r="FKO104" s="197"/>
      <c r="FKP104" s="197"/>
      <c r="FKQ104" s="197"/>
      <c r="FKR104" s="197"/>
      <c r="FKS104" s="197"/>
      <c r="FKT104" s="197"/>
      <c r="FKU104" s="197"/>
      <c r="FKV104" s="197"/>
      <c r="FKW104" s="197"/>
      <c r="FKX104" s="197"/>
      <c r="FKY104" s="197"/>
      <c r="FKZ104" s="197"/>
      <c r="FLA104" s="197"/>
      <c r="FLB104" s="197"/>
      <c r="FLC104" s="197"/>
      <c r="FLD104" s="197"/>
      <c r="FLE104" s="197"/>
      <c r="FLF104" s="197"/>
      <c r="FLG104" s="197"/>
      <c r="FLH104" s="197"/>
      <c r="FLI104" s="197"/>
      <c r="FLJ104" s="197"/>
      <c r="FLK104" s="197"/>
      <c r="FLL104" s="197"/>
      <c r="FLM104" s="197"/>
      <c r="FLN104" s="197"/>
      <c r="FLO104" s="197"/>
      <c r="FLP104" s="197"/>
      <c r="FLQ104" s="197"/>
      <c r="FLR104" s="197"/>
      <c r="FLS104" s="197"/>
      <c r="FLT104" s="197"/>
      <c r="FLU104" s="197"/>
      <c r="FLV104" s="197"/>
      <c r="FLW104" s="197"/>
      <c r="FLX104" s="197"/>
      <c r="FLY104" s="197"/>
      <c r="FLZ104" s="197"/>
      <c r="FMA104" s="197"/>
      <c r="FMB104" s="197"/>
      <c r="FMC104" s="197"/>
      <c r="FMD104" s="197"/>
      <c r="FME104" s="197"/>
      <c r="FMF104" s="197"/>
      <c r="FMG104" s="197"/>
      <c r="FMH104" s="197"/>
      <c r="FMI104" s="197"/>
      <c r="FMJ104" s="197"/>
      <c r="FMK104" s="197"/>
      <c r="FML104" s="197"/>
      <c r="FMM104" s="197"/>
      <c r="FMN104" s="197"/>
      <c r="FMO104" s="197"/>
      <c r="FMP104" s="197"/>
      <c r="FMQ104" s="197"/>
      <c r="FMR104" s="197"/>
      <c r="FMS104" s="197"/>
      <c r="FMT104" s="197"/>
      <c r="FMU104" s="197"/>
      <c r="FMV104" s="197"/>
      <c r="FMW104" s="197"/>
      <c r="FMX104" s="197"/>
      <c r="FMY104" s="197"/>
      <c r="FMZ104" s="197"/>
      <c r="FNA104" s="197"/>
      <c r="FNB104" s="197"/>
      <c r="FNC104" s="197"/>
      <c r="FND104" s="197"/>
      <c r="FNE104" s="197"/>
      <c r="FNF104" s="197"/>
      <c r="FNG104" s="197"/>
      <c r="FNH104" s="197"/>
      <c r="FNI104" s="197"/>
      <c r="FNJ104" s="197"/>
      <c r="FNK104" s="197"/>
      <c r="FNL104" s="197"/>
      <c r="FNM104" s="197"/>
      <c r="FNN104" s="197"/>
      <c r="FNO104" s="197"/>
      <c r="FNP104" s="197"/>
      <c r="FNQ104" s="197"/>
      <c r="FNR104" s="197"/>
      <c r="FNS104" s="197"/>
      <c r="FNT104" s="197"/>
      <c r="FNU104" s="197"/>
      <c r="FNV104" s="197"/>
      <c r="FNW104" s="197"/>
      <c r="FNX104" s="197"/>
      <c r="FNY104" s="197"/>
      <c r="FNZ104" s="197"/>
      <c r="FOA104" s="197"/>
      <c r="FOB104" s="197"/>
      <c r="FOC104" s="197"/>
      <c r="FOD104" s="197"/>
      <c r="FOE104" s="197"/>
      <c r="FOF104" s="197"/>
      <c r="FOG104" s="197"/>
      <c r="FOH104" s="197"/>
      <c r="FOI104" s="197"/>
      <c r="FOJ104" s="197"/>
      <c r="FOK104" s="197"/>
      <c r="FOL104" s="197"/>
      <c r="FOM104" s="197"/>
      <c r="FON104" s="197"/>
      <c r="FOO104" s="197"/>
      <c r="FOP104" s="197"/>
      <c r="FOQ104" s="197"/>
      <c r="FOR104" s="197"/>
      <c r="FOS104" s="197"/>
      <c r="FOT104" s="197"/>
      <c r="FOU104" s="197"/>
      <c r="FOV104" s="197"/>
      <c r="FOW104" s="197"/>
      <c r="FOX104" s="197"/>
      <c r="FOY104" s="197"/>
      <c r="FOZ104" s="197"/>
      <c r="FPA104" s="197"/>
      <c r="FPB104" s="197"/>
      <c r="FPC104" s="197"/>
      <c r="FPD104" s="197"/>
      <c r="FPE104" s="197"/>
      <c r="FPF104" s="197"/>
      <c r="FPG104" s="197"/>
      <c r="FPH104" s="197"/>
      <c r="FPI104" s="197"/>
      <c r="FPJ104" s="197"/>
      <c r="FPK104" s="197"/>
      <c r="FPL104" s="197"/>
      <c r="FPM104" s="197"/>
      <c r="FPN104" s="197"/>
      <c r="FPO104" s="197"/>
      <c r="FPP104" s="197"/>
      <c r="FPQ104" s="197"/>
      <c r="FPR104" s="197"/>
      <c r="FPS104" s="197"/>
      <c r="FPT104" s="197"/>
      <c r="FPU104" s="197"/>
      <c r="FPV104" s="197"/>
      <c r="FPW104" s="197"/>
      <c r="FPX104" s="197"/>
      <c r="FPY104" s="197"/>
      <c r="FPZ104" s="197"/>
      <c r="FQA104" s="197"/>
      <c r="FQB104" s="197"/>
      <c r="FQC104" s="197"/>
      <c r="FQD104" s="197"/>
      <c r="FQE104" s="197"/>
      <c r="FQF104" s="197"/>
      <c r="FQG104" s="197"/>
      <c r="FQH104" s="197"/>
      <c r="FQI104" s="197"/>
      <c r="FQJ104" s="197"/>
      <c r="FQK104" s="197"/>
      <c r="FQL104" s="197"/>
      <c r="FQM104" s="197"/>
      <c r="FQN104" s="197"/>
      <c r="FQO104" s="197"/>
      <c r="FQP104" s="197"/>
      <c r="FQQ104" s="197"/>
      <c r="FQR104" s="197"/>
      <c r="FQS104" s="197"/>
      <c r="FQT104" s="197"/>
      <c r="FQU104" s="197"/>
      <c r="FQV104" s="197"/>
      <c r="FQW104" s="197"/>
      <c r="FQX104" s="197"/>
      <c r="FQY104" s="197"/>
      <c r="FQZ104" s="197"/>
      <c r="FRA104" s="197"/>
      <c r="FRB104" s="197"/>
      <c r="FRC104" s="197"/>
      <c r="FRD104" s="197"/>
      <c r="FRE104" s="197"/>
      <c r="FRF104" s="197"/>
      <c r="FRG104" s="197"/>
      <c r="FRH104" s="197"/>
      <c r="FRI104" s="197"/>
      <c r="FRJ104" s="197"/>
      <c r="FRK104" s="197"/>
      <c r="FRL104" s="197"/>
      <c r="FRM104" s="197"/>
      <c r="FRN104" s="197"/>
      <c r="FRO104" s="197"/>
      <c r="FRP104" s="197"/>
      <c r="FRQ104" s="197"/>
      <c r="FRR104" s="197"/>
      <c r="FRS104" s="197"/>
      <c r="FRT104" s="197"/>
      <c r="FRU104" s="197"/>
      <c r="FRV104" s="197"/>
      <c r="FRW104" s="197"/>
      <c r="FRX104" s="197"/>
      <c r="FRY104" s="197"/>
      <c r="FRZ104" s="197"/>
      <c r="FSA104" s="197"/>
      <c r="FSB104" s="197"/>
      <c r="FSC104" s="197"/>
      <c r="FSD104" s="197"/>
      <c r="FSE104" s="197"/>
      <c r="FSF104" s="197"/>
      <c r="FSG104" s="197"/>
      <c r="FSH104" s="197"/>
      <c r="FSI104" s="197"/>
      <c r="FSJ104" s="197"/>
      <c r="FSK104" s="197"/>
      <c r="FSL104" s="197"/>
      <c r="FSM104" s="197"/>
      <c r="FSN104" s="197"/>
      <c r="FSO104" s="197"/>
      <c r="FSP104" s="197"/>
      <c r="FSQ104" s="197"/>
      <c r="FSR104" s="197"/>
      <c r="FSS104" s="197"/>
      <c r="FST104" s="197"/>
      <c r="FSU104" s="197"/>
      <c r="FSV104" s="197"/>
      <c r="FSW104" s="197"/>
      <c r="FSX104" s="197"/>
      <c r="FSY104" s="197"/>
      <c r="FSZ104" s="197"/>
      <c r="FTA104" s="197"/>
      <c r="FTB104" s="197"/>
      <c r="FTC104" s="197"/>
      <c r="FTD104" s="197"/>
      <c r="FTE104" s="197"/>
      <c r="FTF104" s="197"/>
      <c r="FTG104" s="197"/>
      <c r="FTH104" s="197"/>
      <c r="FTI104" s="197"/>
      <c r="FTJ104" s="197"/>
      <c r="FTK104" s="197"/>
      <c r="FTL104" s="197"/>
      <c r="FTM104" s="197"/>
      <c r="FTN104" s="197"/>
      <c r="FTO104" s="197"/>
      <c r="FTP104" s="197"/>
      <c r="FTQ104" s="197"/>
      <c r="FTR104" s="197"/>
      <c r="FTS104" s="197"/>
      <c r="FTT104" s="197"/>
      <c r="FTU104" s="197"/>
      <c r="FTV104" s="197"/>
      <c r="FTW104" s="197"/>
      <c r="FTX104" s="197"/>
      <c r="FTY104" s="197"/>
      <c r="FTZ104" s="197"/>
      <c r="FUA104" s="197"/>
      <c r="FUB104" s="197"/>
      <c r="FUC104" s="197"/>
      <c r="FUD104" s="197"/>
      <c r="FUE104" s="197"/>
      <c r="FUF104" s="197"/>
      <c r="FUG104" s="197"/>
      <c r="FUH104" s="197"/>
      <c r="FUI104" s="197"/>
      <c r="FUJ104" s="197"/>
      <c r="FUK104" s="197"/>
      <c r="FUL104" s="197"/>
      <c r="FUM104" s="197"/>
      <c r="FUN104" s="197"/>
      <c r="FUO104" s="197"/>
      <c r="FUP104" s="197"/>
      <c r="FUQ104" s="197"/>
      <c r="FUR104" s="197"/>
      <c r="FUS104" s="197"/>
      <c r="FUT104" s="197"/>
      <c r="FUU104" s="197"/>
      <c r="FUV104" s="197"/>
      <c r="FUW104" s="197"/>
      <c r="FUX104" s="197"/>
      <c r="FUY104" s="197"/>
      <c r="FUZ104" s="197"/>
      <c r="FVA104" s="197"/>
      <c r="FVB104" s="197"/>
      <c r="FVC104" s="197"/>
      <c r="FVD104" s="197"/>
      <c r="FVE104" s="197"/>
      <c r="FVF104" s="197"/>
      <c r="FVG104" s="197"/>
      <c r="FVH104" s="197"/>
      <c r="FVI104" s="197"/>
      <c r="FVJ104" s="197"/>
      <c r="FVK104" s="197"/>
      <c r="FVL104" s="197"/>
      <c r="FVM104" s="197"/>
      <c r="FVN104" s="197"/>
      <c r="FVO104" s="197"/>
      <c r="FVP104" s="197"/>
      <c r="FVQ104" s="197"/>
      <c r="FVR104" s="197"/>
      <c r="FVS104" s="197"/>
      <c r="FVT104" s="197"/>
      <c r="FVU104" s="197"/>
      <c r="FVV104" s="197"/>
      <c r="FVW104" s="197"/>
      <c r="FVX104" s="197"/>
      <c r="FVY104" s="197"/>
      <c r="FVZ104" s="197"/>
      <c r="FWA104" s="197"/>
      <c r="FWB104" s="197"/>
      <c r="FWC104" s="197"/>
      <c r="FWD104" s="197"/>
      <c r="FWE104" s="197"/>
      <c r="FWF104" s="197"/>
      <c r="FWG104" s="197"/>
      <c r="FWH104" s="197"/>
      <c r="FWI104" s="197"/>
      <c r="FWJ104" s="197"/>
      <c r="FWK104" s="197"/>
      <c r="FWL104" s="197"/>
      <c r="FWM104" s="197"/>
      <c r="FWN104" s="197"/>
      <c r="FWO104" s="197"/>
      <c r="FWP104" s="197"/>
      <c r="FWQ104" s="197"/>
      <c r="FWR104" s="197"/>
      <c r="FWS104" s="197"/>
      <c r="FWT104" s="197"/>
      <c r="FWU104" s="197"/>
      <c r="FWV104" s="197"/>
      <c r="FWW104" s="197"/>
      <c r="FWX104" s="197"/>
      <c r="FWY104" s="197"/>
      <c r="FWZ104" s="197"/>
      <c r="FXA104" s="197"/>
      <c r="FXB104" s="197"/>
      <c r="FXC104" s="197"/>
      <c r="FXD104" s="197"/>
      <c r="FXE104" s="197"/>
      <c r="FXF104" s="197"/>
      <c r="FXG104" s="197"/>
      <c r="FXH104" s="197"/>
      <c r="FXI104" s="197"/>
      <c r="FXJ104" s="197"/>
      <c r="FXK104" s="197"/>
      <c r="FXL104" s="197"/>
      <c r="FXM104" s="197"/>
      <c r="FXN104" s="197"/>
      <c r="FXO104" s="197"/>
      <c r="FXP104" s="197"/>
      <c r="FXQ104" s="197"/>
      <c r="FXR104" s="197"/>
      <c r="FXS104" s="197"/>
      <c r="FXT104" s="197"/>
      <c r="FXU104" s="197"/>
      <c r="FXV104" s="197"/>
      <c r="FXW104" s="197"/>
      <c r="FXX104" s="197"/>
      <c r="FXY104" s="197"/>
      <c r="FXZ104" s="197"/>
      <c r="FYA104" s="197"/>
      <c r="FYB104" s="197"/>
      <c r="FYC104" s="197"/>
      <c r="FYD104" s="197"/>
      <c r="FYE104" s="197"/>
      <c r="FYF104" s="197"/>
      <c r="FYG104" s="197"/>
      <c r="FYH104" s="197"/>
      <c r="FYI104" s="197"/>
      <c r="FYJ104" s="197"/>
      <c r="FYK104" s="197"/>
      <c r="FYL104" s="197"/>
      <c r="FYM104" s="197"/>
      <c r="FYN104" s="197"/>
      <c r="FYO104" s="197"/>
      <c r="FYP104" s="197"/>
      <c r="FYQ104" s="197"/>
      <c r="FYR104" s="197"/>
      <c r="FYS104" s="197"/>
      <c r="FYT104" s="197"/>
      <c r="FYU104" s="197"/>
      <c r="FYV104" s="197"/>
      <c r="FYW104" s="197"/>
      <c r="FYX104" s="197"/>
      <c r="FYY104" s="197"/>
      <c r="FYZ104" s="197"/>
      <c r="FZA104" s="197"/>
      <c r="FZB104" s="197"/>
      <c r="FZC104" s="197"/>
      <c r="FZD104" s="197"/>
      <c r="FZE104" s="197"/>
      <c r="FZF104" s="197"/>
      <c r="FZG104" s="197"/>
      <c r="FZH104" s="197"/>
      <c r="FZI104" s="197"/>
      <c r="FZJ104" s="197"/>
      <c r="FZK104" s="197"/>
      <c r="FZL104" s="197"/>
      <c r="FZM104" s="197"/>
      <c r="FZN104" s="197"/>
      <c r="FZO104" s="197"/>
      <c r="FZP104" s="197"/>
      <c r="FZQ104" s="197"/>
      <c r="FZR104" s="197"/>
      <c r="FZS104" s="197"/>
      <c r="FZT104" s="197"/>
      <c r="FZU104" s="197"/>
      <c r="FZV104" s="197"/>
      <c r="FZW104" s="197"/>
      <c r="FZX104" s="197"/>
      <c r="FZY104" s="197"/>
      <c r="FZZ104" s="197"/>
      <c r="GAA104" s="197"/>
      <c r="GAB104" s="197"/>
      <c r="GAC104" s="197"/>
      <c r="GAD104" s="197"/>
      <c r="GAE104" s="197"/>
      <c r="GAF104" s="197"/>
      <c r="GAG104" s="197"/>
      <c r="GAH104" s="197"/>
      <c r="GAI104" s="197"/>
      <c r="GAJ104" s="197"/>
      <c r="GAK104" s="197"/>
      <c r="GAL104" s="197"/>
      <c r="GAM104" s="197"/>
      <c r="GAN104" s="197"/>
      <c r="GAO104" s="197"/>
      <c r="GAP104" s="197"/>
      <c r="GAQ104" s="197"/>
      <c r="GAR104" s="197"/>
      <c r="GAS104" s="197"/>
      <c r="GAT104" s="197"/>
      <c r="GAU104" s="197"/>
      <c r="GAV104" s="197"/>
      <c r="GAW104" s="197"/>
      <c r="GAX104" s="197"/>
      <c r="GAY104" s="197"/>
      <c r="GAZ104" s="197"/>
      <c r="GBA104" s="197"/>
      <c r="GBB104" s="197"/>
      <c r="GBC104" s="197"/>
      <c r="GBD104" s="197"/>
      <c r="GBE104" s="197"/>
      <c r="GBF104" s="197"/>
      <c r="GBG104" s="197"/>
      <c r="GBH104" s="197"/>
      <c r="GBI104" s="197"/>
      <c r="GBJ104" s="197"/>
      <c r="GBK104" s="197"/>
      <c r="GBL104" s="197"/>
      <c r="GBM104" s="197"/>
      <c r="GBN104" s="197"/>
      <c r="GBO104" s="197"/>
      <c r="GBP104" s="197"/>
      <c r="GBQ104" s="197"/>
      <c r="GBR104" s="197"/>
      <c r="GBS104" s="197"/>
      <c r="GBT104" s="197"/>
      <c r="GBU104" s="197"/>
      <c r="GBV104" s="197"/>
      <c r="GBW104" s="197"/>
      <c r="GBX104" s="197"/>
      <c r="GBY104" s="197"/>
      <c r="GBZ104" s="197"/>
      <c r="GCA104" s="197"/>
      <c r="GCB104" s="197"/>
      <c r="GCC104" s="197"/>
      <c r="GCD104" s="197"/>
      <c r="GCE104" s="197"/>
      <c r="GCF104" s="197"/>
      <c r="GCG104" s="197"/>
      <c r="GCH104" s="197"/>
      <c r="GCI104" s="197"/>
      <c r="GCJ104" s="197"/>
      <c r="GCK104" s="197"/>
      <c r="GCL104" s="197"/>
      <c r="GCM104" s="197"/>
      <c r="GCN104" s="197"/>
      <c r="GCO104" s="197"/>
      <c r="GCP104" s="197"/>
      <c r="GCQ104" s="197"/>
      <c r="GCR104" s="197"/>
      <c r="GCS104" s="197"/>
      <c r="GCT104" s="197"/>
      <c r="GCU104" s="197"/>
      <c r="GCV104" s="197"/>
      <c r="GCW104" s="197"/>
      <c r="GCX104" s="197"/>
      <c r="GCY104" s="197"/>
      <c r="GCZ104" s="197"/>
      <c r="GDA104" s="197"/>
      <c r="GDB104" s="197"/>
      <c r="GDC104" s="197"/>
      <c r="GDD104" s="197"/>
      <c r="GDE104" s="197"/>
      <c r="GDF104" s="197"/>
      <c r="GDG104" s="197"/>
      <c r="GDH104" s="197"/>
      <c r="GDI104" s="197"/>
      <c r="GDJ104" s="197"/>
      <c r="GDK104" s="197"/>
      <c r="GDL104" s="197"/>
      <c r="GDM104" s="197"/>
      <c r="GDN104" s="197"/>
      <c r="GDO104" s="197"/>
      <c r="GDP104" s="197"/>
      <c r="GDQ104" s="197"/>
      <c r="GDR104" s="197"/>
      <c r="GDS104" s="197"/>
      <c r="GDT104" s="197"/>
      <c r="GDU104" s="197"/>
      <c r="GDV104" s="197"/>
      <c r="GDW104" s="197"/>
      <c r="GDX104" s="197"/>
      <c r="GDY104" s="197"/>
      <c r="GDZ104" s="197"/>
      <c r="GEA104" s="197"/>
      <c r="GEB104" s="197"/>
      <c r="GEC104" s="197"/>
      <c r="GED104" s="197"/>
      <c r="GEE104" s="197"/>
      <c r="GEF104" s="197"/>
      <c r="GEG104" s="197"/>
      <c r="GEH104" s="197"/>
      <c r="GEI104" s="197"/>
      <c r="GEJ104" s="197"/>
      <c r="GEK104" s="197"/>
      <c r="GEL104" s="197"/>
      <c r="GEM104" s="197"/>
      <c r="GEN104" s="197"/>
      <c r="GEO104" s="197"/>
      <c r="GEP104" s="197"/>
      <c r="GEQ104" s="197"/>
      <c r="GER104" s="197"/>
      <c r="GES104" s="197"/>
      <c r="GET104" s="197"/>
      <c r="GEU104" s="197"/>
      <c r="GEV104" s="197"/>
      <c r="GEW104" s="197"/>
      <c r="GEX104" s="197"/>
      <c r="GEY104" s="197"/>
      <c r="GEZ104" s="197"/>
      <c r="GFA104" s="197"/>
      <c r="GFB104" s="197"/>
      <c r="GFC104" s="197"/>
      <c r="GFD104" s="197"/>
      <c r="GFE104" s="197"/>
      <c r="GFF104" s="197"/>
      <c r="GFG104" s="197"/>
      <c r="GFH104" s="197"/>
      <c r="GFI104" s="197"/>
      <c r="GFJ104" s="197"/>
      <c r="GFK104" s="197"/>
      <c r="GFL104" s="197"/>
      <c r="GFM104" s="197"/>
      <c r="GFN104" s="197"/>
      <c r="GFO104" s="197"/>
      <c r="GFP104" s="197"/>
      <c r="GFQ104" s="197"/>
      <c r="GFR104" s="197"/>
      <c r="GFS104" s="197"/>
      <c r="GFT104" s="197"/>
      <c r="GFU104" s="197"/>
      <c r="GFV104" s="197"/>
      <c r="GFW104" s="197"/>
      <c r="GFX104" s="197"/>
      <c r="GFY104" s="197"/>
      <c r="GFZ104" s="197"/>
      <c r="GGA104" s="197"/>
      <c r="GGB104" s="197"/>
      <c r="GGC104" s="197"/>
      <c r="GGD104" s="197"/>
      <c r="GGE104" s="197"/>
      <c r="GGF104" s="197"/>
      <c r="GGG104" s="197"/>
      <c r="GGH104" s="197"/>
      <c r="GGI104" s="197"/>
      <c r="GGJ104" s="197"/>
      <c r="GGK104" s="197"/>
      <c r="GGL104" s="197"/>
      <c r="GGM104" s="197"/>
      <c r="GGN104" s="197"/>
      <c r="GGO104" s="197"/>
      <c r="GGP104" s="197"/>
      <c r="GGQ104" s="197"/>
      <c r="GGR104" s="197"/>
      <c r="GGS104" s="197"/>
      <c r="GGT104" s="197"/>
      <c r="GGU104" s="197"/>
      <c r="GGV104" s="197"/>
      <c r="GGW104" s="197"/>
      <c r="GGX104" s="197"/>
      <c r="GGY104" s="197"/>
      <c r="GGZ104" s="197"/>
      <c r="GHA104" s="197"/>
      <c r="GHB104" s="197"/>
      <c r="GHC104" s="197"/>
      <c r="GHD104" s="197"/>
      <c r="GHE104" s="197"/>
      <c r="GHF104" s="197"/>
      <c r="GHG104" s="197"/>
      <c r="GHH104" s="197"/>
      <c r="GHI104" s="197"/>
      <c r="GHJ104" s="197"/>
      <c r="GHK104" s="197"/>
      <c r="GHL104" s="197"/>
      <c r="GHM104" s="197"/>
      <c r="GHN104" s="197"/>
      <c r="GHO104" s="197"/>
      <c r="GHP104" s="197"/>
      <c r="GHQ104" s="197"/>
      <c r="GHR104" s="197"/>
      <c r="GHS104" s="197"/>
      <c r="GHT104" s="197"/>
      <c r="GHU104" s="197"/>
      <c r="GHV104" s="197"/>
      <c r="GHW104" s="197"/>
      <c r="GHX104" s="197"/>
      <c r="GHY104" s="197"/>
      <c r="GHZ104" s="197"/>
      <c r="GIA104" s="197"/>
      <c r="GIB104" s="197"/>
      <c r="GIC104" s="197"/>
      <c r="GID104" s="197"/>
      <c r="GIE104" s="197"/>
      <c r="GIF104" s="197"/>
      <c r="GIG104" s="197"/>
      <c r="GIH104" s="197"/>
      <c r="GII104" s="197"/>
      <c r="GIJ104" s="197"/>
      <c r="GIK104" s="197"/>
      <c r="GIL104" s="197"/>
      <c r="GIM104" s="197"/>
      <c r="GIN104" s="197"/>
      <c r="GIO104" s="197"/>
      <c r="GIP104" s="197"/>
      <c r="GIQ104" s="197"/>
      <c r="GIR104" s="197"/>
      <c r="GIS104" s="197"/>
      <c r="GIT104" s="197"/>
      <c r="GIU104" s="197"/>
      <c r="GIV104" s="197"/>
      <c r="GIW104" s="197"/>
      <c r="GIX104" s="197"/>
      <c r="GIY104" s="197"/>
      <c r="GIZ104" s="197"/>
      <c r="GJA104" s="197"/>
      <c r="GJB104" s="197"/>
      <c r="GJC104" s="197"/>
      <c r="GJD104" s="197"/>
      <c r="GJE104" s="197"/>
      <c r="GJF104" s="197"/>
      <c r="GJG104" s="197"/>
      <c r="GJH104" s="197"/>
      <c r="GJI104" s="197"/>
      <c r="GJJ104" s="197"/>
      <c r="GJK104" s="197"/>
      <c r="GJL104" s="197"/>
      <c r="GJM104" s="197"/>
      <c r="GJN104" s="197"/>
      <c r="GJO104" s="197"/>
      <c r="GJP104" s="197"/>
      <c r="GJQ104" s="197"/>
      <c r="GJR104" s="197"/>
      <c r="GJS104" s="197"/>
      <c r="GJT104" s="197"/>
      <c r="GJU104" s="197"/>
      <c r="GJV104" s="197"/>
      <c r="GJW104" s="197"/>
      <c r="GJX104" s="197"/>
      <c r="GJY104" s="197"/>
      <c r="GJZ104" s="197"/>
      <c r="GKA104" s="197"/>
      <c r="GKB104" s="197"/>
      <c r="GKC104" s="197"/>
      <c r="GKD104" s="197"/>
      <c r="GKE104" s="197"/>
      <c r="GKF104" s="197"/>
      <c r="GKG104" s="197"/>
      <c r="GKH104" s="197"/>
      <c r="GKI104" s="197"/>
      <c r="GKJ104" s="197"/>
      <c r="GKK104" s="197"/>
      <c r="GKL104" s="197"/>
      <c r="GKM104" s="197"/>
      <c r="GKN104" s="197"/>
      <c r="GKO104" s="197"/>
      <c r="GKP104" s="197"/>
      <c r="GKQ104" s="197"/>
      <c r="GKR104" s="197"/>
      <c r="GKS104" s="197"/>
      <c r="GKT104" s="197"/>
      <c r="GKU104" s="197"/>
      <c r="GKV104" s="197"/>
      <c r="GKW104" s="197"/>
      <c r="GKX104" s="197"/>
      <c r="GKY104" s="197"/>
      <c r="GKZ104" s="197"/>
      <c r="GLA104" s="197"/>
      <c r="GLB104" s="197"/>
      <c r="GLC104" s="197"/>
      <c r="GLD104" s="197"/>
      <c r="GLE104" s="197"/>
      <c r="GLF104" s="197"/>
      <c r="GLG104" s="197"/>
      <c r="GLH104" s="197"/>
      <c r="GLI104" s="197"/>
      <c r="GLJ104" s="197"/>
      <c r="GLK104" s="197"/>
      <c r="GLL104" s="197"/>
      <c r="GLM104" s="197"/>
      <c r="GLN104" s="197"/>
      <c r="GLO104" s="197"/>
      <c r="GLP104" s="197"/>
      <c r="GLQ104" s="197"/>
      <c r="GLR104" s="197"/>
      <c r="GLS104" s="197"/>
      <c r="GLT104" s="197"/>
      <c r="GLU104" s="197"/>
      <c r="GLV104" s="197"/>
      <c r="GLW104" s="197"/>
      <c r="GLX104" s="197"/>
      <c r="GLY104" s="197"/>
      <c r="GLZ104" s="197"/>
      <c r="GMA104" s="197"/>
      <c r="GMB104" s="197"/>
      <c r="GMC104" s="197"/>
      <c r="GMD104" s="197"/>
      <c r="GME104" s="197"/>
      <c r="GMF104" s="197"/>
      <c r="GMG104" s="197"/>
      <c r="GMH104" s="197"/>
      <c r="GMI104" s="197"/>
      <c r="GMJ104" s="197"/>
      <c r="GMK104" s="197"/>
      <c r="GML104" s="197"/>
      <c r="GMM104" s="197"/>
      <c r="GMN104" s="197"/>
      <c r="GMO104" s="197"/>
      <c r="GMP104" s="197"/>
      <c r="GMQ104" s="197"/>
      <c r="GMR104" s="197"/>
      <c r="GMS104" s="197"/>
      <c r="GMT104" s="197"/>
      <c r="GMU104" s="197"/>
      <c r="GMV104" s="197"/>
      <c r="GMW104" s="197"/>
      <c r="GMX104" s="197"/>
      <c r="GMY104" s="197"/>
      <c r="GMZ104" s="197"/>
      <c r="GNA104" s="197"/>
      <c r="GNB104" s="197"/>
      <c r="GNC104" s="197"/>
      <c r="GND104" s="197"/>
      <c r="GNE104" s="197"/>
      <c r="GNF104" s="197"/>
      <c r="GNG104" s="197"/>
      <c r="GNH104" s="197"/>
      <c r="GNI104" s="197"/>
      <c r="GNJ104" s="197"/>
      <c r="GNK104" s="197"/>
      <c r="GNL104" s="197"/>
      <c r="GNM104" s="197"/>
      <c r="GNN104" s="197"/>
      <c r="GNO104" s="197"/>
      <c r="GNP104" s="197"/>
      <c r="GNQ104" s="197"/>
      <c r="GNR104" s="197"/>
      <c r="GNS104" s="197"/>
      <c r="GNT104" s="197"/>
      <c r="GNU104" s="197"/>
      <c r="GNV104" s="197"/>
      <c r="GNW104" s="197"/>
      <c r="GNX104" s="197"/>
      <c r="GNY104" s="197"/>
      <c r="GNZ104" s="197"/>
      <c r="GOA104" s="197"/>
      <c r="GOB104" s="197"/>
      <c r="GOC104" s="197"/>
      <c r="GOD104" s="197"/>
      <c r="GOE104" s="197"/>
      <c r="GOF104" s="197"/>
      <c r="GOG104" s="197"/>
      <c r="GOH104" s="197"/>
      <c r="GOI104" s="197"/>
      <c r="GOJ104" s="197"/>
      <c r="GOK104" s="197"/>
      <c r="GOL104" s="197"/>
      <c r="GOM104" s="197"/>
      <c r="GON104" s="197"/>
      <c r="GOO104" s="197"/>
      <c r="GOP104" s="197"/>
      <c r="GOQ104" s="197"/>
      <c r="GOR104" s="197"/>
      <c r="GOS104" s="197"/>
      <c r="GOT104" s="197"/>
      <c r="GOU104" s="197"/>
      <c r="GOV104" s="197"/>
      <c r="GOW104" s="197"/>
      <c r="GOX104" s="197"/>
      <c r="GOY104" s="197"/>
      <c r="GOZ104" s="197"/>
      <c r="GPA104" s="197"/>
      <c r="GPB104" s="197"/>
      <c r="GPC104" s="197"/>
      <c r="GPD104" s="197"/>
      <c r="GPE104" s="197"/>
      <c r="GPF104" s="197"/>
      <c r="GPG104" s="197"/>
      <c r="GPH104" s="197"/>
      <c r="GPI104" s="197"/>
      <c r="GPJ104" s="197"/>
      <c r="GPK104" s="197"/>
      <c r="GPL104" s="197"/>
      <c r="GPM104" s="197"/>
      <c r="GPN104" s="197"/>
      <c r="GPO104" s="197"/>
      <c r="GPP104" s="197"/>
      <c r="GPQ104" s="197"/>
      <c r="GPR104" s="197"/>
      <c r="GPS104" s="197"/>
      <c r="GPT104" s="197"/>
      <c r="GPU104" s="197"/>
      <c r="GPV104" s="197"/>
      <c r="GPW104" s="197"/>
      <c r="GPX104" s="197"/>
      <c r="GPY104" s="197"/>
      <c r="GPZ104" s="197"/>
      <c r="GQA104" s="197"/>
      <c r="GQB104" s="197"/>
      <c r="GQC104" s="197"/>
      <c r="GQD104" s="197"/>
      <c r="GQE104" s="197"/>
      <c r="GQF104" s="197"/>
      <c r="GQG104" s="197"/>
      <c r="GQH104" s="197"/>
      <c r="GQI104" s="197"/>
      <c r="GQJ104" s="197"/>
      <c r="GQK104" s="197"/>
      <c r="GQL104" s="197"/>
      <c r="GQM104" s="197"/>
      <c r="GQN104" s="197"/>
      <c r="GQO104" s="197"/>
      <c r="GQP104" s="197"/>
      <c r="GQQ104" s="197"/>
      <c r="GQR104" s="197"/>
      <c r="GQS104" s="197"/>
      <c r="GQT104" s="197"/>
      <c r="GQU104" s="197"/>
      <c r="GQV104" s="197"/>
      <c r="GQW104" s="197"/>
      <c r="GQX104" s="197"/>
      <c r="GQY104" s="197"/>
      <c r="GQZ104" s="197"/>
      <c r="GRA104" s="197"/>
      <c r="GRB104" s="197"/>
      <c r="GRC104" s="197"/>
      <c r="GRD104" s="197"/>
      <c r="GRE104" s="197"/>
      <c r="GRF104" s="197"/>
      <c r="GRG104" s="197"/>
      <c r="GRH104" s="197"/>
      <c r="GRI104" s="197"/>
      <c r="GRJ104" s="197"/>
      <c r="GRK104" s="197"/>
      <c r="GRL104" s="197"/>
      <c r="GRM104" s="197"/>
      <c r="GRN104" s="197"/>
      <c r="GRO104" s="197"/>
      <c r="GRP104" s="197"/>
      <c r="GRQ104" s="197"/>
      <c r="GRR104" s="197"/>
      <c r="GRS104" s="197"/>
      <c r="GRT104" s="197"/>
      <c r="GRU104" s="197"/>
      <c r="GRV104" s="197"/>
      <c r="GRW104" s="197"/>
      <c r="GRX104" s="197"/>
      <c r="GRY104" s="197"/>
      <c r="GRZ104" s="197"/>
      <c r="GSA104" s="197"/>
      <c r="GSB104" s="197"/>
      <c r="GSC104" s="197"/>
      <c r="GSD104" s="197"/>
      <c r="GSE104" s="197"/>
      <c r="GSF104" s="197"/>
      <c r="GSG104" s="197"/>
      <c r="GSH104" s="197"/>
      <c r="GSI104" s="197"/>
      <c r="GSJ104" s="197"/>
      <c r="GSK104" s="197"/>
      <c r="GSL104" s="197"/>
      <c r="GSM104" s="197"/>
      <c r="GSN104" s="197"/>
      <c r="GSO104" s="197"/>
      <c r="GSP104" s="197"/>
      <c r="GSQ104" s="197"/>
      <c r="GSR104" s="197"/>
      <c r="GSS104" s="197"/>
      <c r="GST104" s="197"/>
      <c r="GSU104" s="197"/>
      <c r="GSV104" s="197"/>
      <c r="GSW104" s="197"/>
      <c r="GSX104" s="197"/>
      <c r="GSY104" s="197"/>
      <c r="GSZ104" s="197"/>
      <c r="GTA104" s="197"/>
      <c r="GTB104" s="197"/>
      <c r="GTC104" s="197"/>
      <c r="GTD104" s="197"/>
      <c r="GTE104" s="197"/>
      <c r="GTF104" s="197"/>
      <c r="GTG104" s="197"/>
      <c r="GTH104" s="197"/>
      <c r="GTI104" s="197"/>
      <c r="GTJ104" s="197"/>
      <c r="GTK104" s="197"/>
      <c r="GTL104" s="197"/>
      <c r="GTM104" s="197"/>
      <c r="GTN104" s="197"/>
      <c r="GTO104" s="197"/>
      <c r="GTP104" s="197"/>
      <c r="GTQ104" s="197"/>
      <c r="GTR104" s="197"/>
      <c r="GTS104" s="197"/>
      <c r="GTT104" s="197"/>
      <c r="GTU104" s="197"/>
      <c r="GTV104" s="197"/>
      <c r="GTW104" s="197"/>
      <c r="GTX104" s="197"/>
      <c r="GTY104" s="197"/>
      <c r="GTZ104" s="197"/>
      <c r="GUA104" s="197"/>
      <c r="GUB104" s="197"/>
      <c r="GUC104" s="197"/>
      <c r="GUD104" s="197"/>
      <c r="GUE104" s="197"/>
      <c r="GUF104" s="197"/>
      <c r="GUG104" s="197"/>
      <c r="GUH104" s="197"/>
      <c r="GUI104" s="197"/>
      <c r="GUJ104" s="197"/>
      <c r="GUK104" s="197"/>
      <c r="GUL104" s="197"/>
      <c r="GUM104" s="197"/>
      <c r="GUN104" s="197"/>
      <c r="GUO104" s="197"/>
      <c r="GUP104" s="197"/>
      <c r="GUQ104" s="197"/>
      <c r="GUR104" s="197"/>
      <c r="GUS104" s="197"/>
      <c r="GUT104" s="197"/>
      <c r="GUU104" s="197"/>
      <c r="GUV104" s="197"/>
      <c r="GUW104" s="197"/>
      <c r="GUX104" s="197"/>
      <c r="GUY104" s="197"/>
      <c r="GUZ104" s="197"/>
      <c r="GVA104" s="197"/>
      <c r="GVB104" s="197"/>
      <c r="GVC104" s="197"/>
      <c r="GVD104" s="197"/>
      <c r="GVE104" s="197"/>
      <c r="GVF104" s="197"/>
      <c r="GVG104" s="197"/>
      <c r="GVH104" s="197"/>
      <c r="GVI104" s="197"/>
      <c r="GVJ104" s="197"/>
      <c r="GVK104" s="197"/>
      <c r="GVL104" s="197"/>
      <c r="GVM104" s="197"/>
      <c r="GVN104" s="197"/>
      <c r="GVO104" s="197"/>
      <c r="GVP104" s="197"/>
      <c r="GVQ104" s="197"/>
      <c r="GVR104" s="197"/>
      <c r="GVS104" s="197"/>
      <c r="GVT104" s="197"/>
      <c r="GVU104" s="197"/>
      <c r="GVV104" s="197"/>
      <c r="GVW104" s="197"/>
      <c r="GVX104" s="197"/>
      <c r="GVY104" s="197"/>
      <c r="GVZ104" s="197"/>
      <c r="GWA104" s="197"/>
      <c r="GWB104" s="197"/>
      <c r="GWC104" s="197"/>
      <c r="GWD104" s="197"/>
      <c r="GWE104" s="197"/>
      <c r="GWF104" s="197"/>
      <c r="GWG104" s="197"/>
      <c r="GWH104" s="197"/>
      <c r="GWI104" s="197"/>
      <c r="GWJ104" s="197"/>
      <c r="GWK104" s="197"/>
      <c r="GWL104" s="197"/>
      <c r="GWM104" s="197"/>
      <c r="GWN104" s="197"/>
      <c r="GWO104" s="197"/>
      <c r="GWP104" s="197"/>
      <c r="GWQ104" s="197"/>
      <c r="GWR104" s="197"/>
      <c r="GWS104" s="197"/>
      <c r="GWT104" s="197"/>
      <c r="GWU104" s="197"/>
      <c r="GWV104" s="197"/>
      <c r="GWW104" s="197"/>
      <c r="GWX104" s="197"/>
      <c r="GWY104" s="197"/>
      <c r="GWZ104" s="197"/>
      <c r="GXA104" s="197"/>
      <c r="GXB104" s="197"/>
      <c r="GXC104" s="197"/>
      <c r="GXD104" s="197"/>
      <c r="GXE104" s="197"/>
      <c r="GXF104" s="197"/>
      <c r="GXG104" s="197"/>
      <c r="GXH104" s="197"/>
      <c r="GXI104" s="197"/>
      <c r="GXJ104" s="197"/>
      <c r="GXK104" s="197"/>
      <c r="GXL104" s="197"/>
      <c r="GXM104" s="197"/>
      <c r="GXN104" s="197"/>
      <c r="GXO104" s="197"/>
      <c r="GXP104" s="197"/>
      <c r="GXQ104" s="197"/>
      <c r="GXR104" s="197"/>
      <c r="GXS104" s="197"/>
      <c r="GXT104" s="197"/>
      <c r="GXU104" s="197"/>
      <c r="GXV104" s="197"/>
      <c r="GXW104" s="197"/>
      <c r="GXX104" s="197"/>
      <c r="GXY104" s="197"/>
      <c r="GXZ104" s="197"/>
      <c r="GYA104" s="197"/>
      <c r="GYB104" s="197"/>
      <c r="GYC104" s="197"/>
      <c r="GYD104" s="197"/>
      <c r="GYE104" s="197"/>
      <c r="GYF104" s="197"/>
      <c r="GYG104" s="197"/>
      <c r="GYH104" s="197"/>
      <c r="GYI104" s="197"/>
      <c r="GYJ104" s="197"/>
      <c r="GYK104" s="197"/>
      <c r="GYL104" s="197"/>
      <c r="GYM104" s="197"/>
      <c r="GYN104" s="197"/>
      <c r="GYO104" s="197"/>
      <c r="GYP104" s="197"/>
      <c r="GYQ104" s="197"/>
      <c r="GYR104" s="197"/>
      <c r="GYS104" s="197"/>
      <c r="GYT104" s="197"/>
      <c r="GYU104" s="197"/>
      <c r="GYV104" s="197"/>
      <c r="GYW104" s="197"/>
      <c r="GYX104" s="197"/>
      <c r="GYY104" s="197"/>
      <c r="GYZ104" s="197"/>
      <c r="GZA104" s="197"/>
      <c r="GZB104" s="197"/>
      <c r="GZC104" s="197"/>
      <c r="GZD104" s="197"/>
      <c r="GZE104" s="197"/>
      <c r="GZF104" s="197"/>
      <c r="GZG104" s="197"/>
      <c r="GZH104" s="197"/>
      <c r="GZI104" s="197"/>
      <c r="GZJ104" s="197"/>
      <c r="GZK104" s="197"/>
      <c r="GZL104" s="197"/>
      <c r="GZM104" s="197"/>
      <c r="GZN104" s="197"/>
      <c r="GZO104" s="197"/>
      <c r="GZP104" s="197"/>
      <c r="GZQ104" s="197"/>
      <c r="GZR104" s="197"/>
      <c r="GZS104" s="197"/>
      <c r="GZT104" s="197"/>
      <c r="GZU104" s="197"/>
      <c r="GZV104" s="197"/>
      <c r="GZW104" s="197"/>
      <c r="GZX104" s="197"/>
      <c r="GZY104" s="197"/>
      <c r="GZZ104" s="197"/>
      <c r="HAA104" s="197"/>
      <c r="HAB104" s="197"/>
      <c r="HAC104" s="197"/>
      <c r="HAD104" s="197"/>
      <c r="HAE104" s="197"/>
      <c r="HAF104" s="197"/>
      <c r="HAG104" s="197"/>
      <c r="HAH104" s="197"/>
      <c r="HAI104" s="197"/>
      <c r="HAJ104" s="197"/>
      <c r="HAK104" s="197"/>
      <c r="HAL104" s="197"/>
      <c r="HAM104" s="197"/>
      <c r="HAN104" s="197"/>
      <c r="HAO104" s="197"/>
      <c r="HAP104" s="197"/>
      <c r="HAQ104" s="197"/>
      <c r="HAR104" s="197"/>
      <c r="HAS104" s="197"/>
      <c r="HAT104" s="197"/>
      <c r="HAU104" s="197"/>
      <c r="HAV104" s="197"/>
      <c r="HAW104" s="197"/>
      <c r="HAX104" s="197"/>
      <c r="HAY104" s="197"/>
      <c r="HAZ104" s="197"/>
      <c r="HBA104" s="197"/>
      <c r="HBB104" s="197"/>
      <c r="HBC104" s="197"/>
      <c r="HBD104" s="197"/>
      <c r="HBE104" s="197"/>
      <c r="HBF104" s="197"/>
      <c r="HBG104" s="197"/>
      <c r="HBH104" s="197"/>
      <c r="HBI104" s="197"/>
      <c r="HBJ104" s="197"/>
      <c r="HBK104" s="197"/>
      <c r="HBL104" s="197"/>
      <c r="HBM104" s="197"/>
      <c r="HBN104" s="197"/>
      <c r="HBO104" s="197"/>
      <c r="HBP104" s="197"/>
      <c r="HBQ104" s="197"/>
      <c r="HBR104" s="197"/>
      <c r="HBS104" s="197"/>
      <c r="HBT104" s="197"/>
      <c r="HBU104" s="197"/>
      <c r="HBV104" s="197"/>
      <c r="HBW104" s="197"/>
      <c r="HBX104" s="197"/>
      <c r="HBY104" s="197"/>
      <c r="HBZ104" s="197"/>
      <c r="HCA104" s="197"/>
      <c r="HCB104" s="197"/>
      <c r="HCC104" s="197"/>
      <c r="HCD104" s="197"/>
      <c r="HCE104" s="197"/>
      <c r="HCF104" s="197"/>
      <c r="HCG104" s="197"/>
      <c r="HCH104" s="197"/>
      <c r="HCI104" s="197"/>
      <c r="HCJ104" s="197"/>
      <c r="HCK104" s="197"/>
      <c r="HCL104" s="197"/>
      <c r="HCM104" s="197"/>
      <c r="HCN104" s="197"/>
      <c r="HCO104" s="197"/>
      <c r="HCP104" s="197"/>
      <c r="HCQ104" s="197"/>
      <c r="HCR104" s="197"/>
      <c r="HCS104" s="197"/>
      <c r="HCT104" s="197"/>
      <c r="HCU104" s="197"/>
      <c r="HCV104" s="197"/>
      <c r="HCW104" s="197"/>
      <c r="HCX104" s="197"/>
      <c r="HCY104" s="197"/>
      <c r="HCZ104" s="197"/>
      <c r="HDA104" s="197"/>
      <c r="HDB104" s="197"/>
      <c r="HDC104" s="197"/>
      <c r="HDD104" s="197"/>
      <c r="HDE104" s="197"/>
      <c r="HDF104" s="197"/>
      <c r="HDG104" s="197"/>
      <c r="HDH104" s="197"/>
      <c r="HDI104" s="197"/>
      <c r="HDJ104" s="197"/>
      <c r="HDK104" s="197"/>
      <c r="HDL104" s="197"/>
      <c r="HDM104" s="197"/>
      <c r="HDN104" s="197"/>
      <c r="HDO104" s="197"/>
      <c r="HDP104" s="197"/>
      <c r="HDQ104" s="197"/>
      <c r="HDR104" s="197"/>
      <c r="HDS104" s="197"/>
      <c r="HDT104" s="197"/>
      <c r="HDU104" s="197"/>
      <c r="HDV104" s="197"/>
      <c r="HDW104" s="197"/>
      <c r="HDX104" s="197"/>
      <c r="HDY104" s="197"/>
      <c r="HDZ104" s="197"/>
      <c r="HEA104" s="197"/>
      <c r="HEB104" s="197"/>
      <c r="HEC104" s="197"/>
      <c r="HED104" s="197"/>
      <c r="HEE104" s="197"/>
      <c r="HEF104" s="197"/>
      <c r="HEG104" s="197"/>
      <c r="HEH104" s="197"/>
      <c r="HEI104" s="197"/>
      <c r="HEJ104" s="197"/>
      <c r="HEK104" s="197"/>
      <c r="HEL104" s="197"/>
      <c r="HEM104" s="197"/>
      <c r="HEN104" s="197"/>
      <c r="HEO104" s="197"/>
      <c r="HEP104" s="197"/>
      <c r="HEQ104" s="197"/>
      <c r="HER104" s="197"/>
      <c r="HES104" s="197"/>
      <c r="HET104" s="197"/>
      <c r="HEU104" s="197"/>
      <c r="HEV104" s="197"/>
      <c r="HEW104" s="197"/>
      <c r="HEX104" s="197"/>
      <c r="HEY104" s="197"/>
      <c r="HEZ104" s="197"/>
      <c r="HFA104" s="197"/>
      <c r="HFB104" s="197"/>
      <c r="HFC104" s="197"/>
      <c r="HFD104" s="197"/>
      <c r="HFE104" s="197"/>
      <c r="HFF104" s="197"/>
      <c r="HFG104" s="197"/>
      <c r="HFH104" s="197"/>
      <c r="HFI104" s="197"/>
      <c r="HFJ104" s="197"/>
      <c r="HFK104" s="197"/>
      <c r="HFL104" s="197"/>
      <c r="HFM104" s="197"/>
      <c r="HFN104" s="197"/>
      <c r="HFO104" s="197"/>
      <c r="HFP104" s="197"/>
      <c r="HFQ104" s="197"/>
      <c r="HFR104" s="197"/>
      <c r="HFS104" s="197"/>
      <c r="HFT104" s="197"/>
      <c r="HFU104" s="197"/>
      <c r="HFV104" s="197"/>
      <c r="HFW104" s="197"/>
      <c r="HFX104" s="197"/>
      <c r="HFY104" s="197"/>
      <c r="HFZ104" s="197"/>
      <c r="HGA104" s="197"/>
      <c r="HGB104" s="197"/>
      <c r="HGC104" s="197"/>
      <c r="HGD104" s="197"/>
      <c r="HGE104" s="197"/>
      <c r="HGF104" s="197"/>
      <c r="HGG104" s="197"/>
      <c r="HGH104" s="197"/>
      <c r="HGI104" s="197"/>
      <c r="HGJ104" s="197"/>
      <c r="HGK104" s="197"/>
      <c r="HGL104" s="197"/>
      <c r="HGM104" s="197"/>
      <c r="HGN104" s="197"/>
      <c r="HGO104" s="197"/>
      <c r="HGP104" s="197"/>
      <c r="HGQ104" s="197"/>
      <c r="HGR104" s="197"/>
      <c r="HGS104" s="197"/>
      <c r="HGT104" s="197"/>
      <c r="HGU104" s="197"/>
      <c r="HGV104" s="197"/>
      <c r="HGW104" s="197"/>
      <c r="HGX104" s="197"/>
      <c r="HGY104" s="197"/>
      <c r="HGZ104" s="197"/>
      <c r="HHA104" s="197"/>
      <c r="HHB104" s="197"/>
      <c r="HHC104" s="197"/>
      <c r="HHD104" s="197"/>
      <c r="HHE104" s="197"/>
      <c r="HHF104" s="197"/>
      <c r="HHG104" s="197"/>
      <c r="HHH104" s="197"/>
      <c r="HHI104" s="197"/>
      <c r="HHJ104" s="197"/>
      <c r="HHK104" s="197"/>
      <c r="HHL104" s="197"/>
      <c r="HHM104" s="197"/>
      <c r="HHN104" s="197"/>
      <c r="HHO104" s="197"/>
      <c r="HHP104" s="197"/>
      <c r="HHQ104" s="197"/>
      <c r="HHR104" s="197"/>
      <c r="HHS104" s="197"/>
      <c r="HHT104" s="197"/>
      <c r="HHU104" s="197"/>
      <c r="HHV104" s="197"/>
      <c r="HHW104" s="197"/>
      <c r="HHX104" s="197"/>
      <c r="HHY104" s="197"/>
      <c r="HHZ104" s="197"/>
      <c r="HIA104" s="197"/>
      <c r="HIB104" s="197"/>
      <c r="HIC104" s="197"/>
      <c r="HID104" s="197"/>
      <c r="HIE104" s="197"/>
      <c r="HIF104" s="197"/>
      <c r="HIG104" s="197"/>
      <c r="HIH104" s="197"/>
      <c r="HII104" s="197"/>
      <c r="HIJ104" s="197"/>
      <c r="HIK104" s="197"/>
      <c r="HIL104" s="197"/>
      <c r="HIM104" s="197"/>
      <c r="HIN104" s="197"/>
      <c r="HIO104" s="197"/>
      <c r="HIP104" s="197"/>
      <c r="HIQ104" s="197"/>
      <c r="HIR104" s="197"/>
      <c r="HIS104" s="197"/>
      <c r="HIT104" s="197"/>
      <c r="HIU104" s="197"/>
      <c r="HIV104" s="197"/>
      <c r="HIW104" s="197"/>
      <c r="HIX104" s="197"/>
      <c r="HIY104" s="197"/>
      <c r="HIZ104" s="197"/>
      <c r="HJA104" s="197"/>
      <c r="HJB104" s="197"/>
      <c r="HJC104" s="197"/>
      <c r="HJD104" s="197"/>
      <c r="HJE104" s="197"/>
      <c r="HJF104" s="197"/>
      <c r="HJG104" s="197"/>
      <c r="HJH104" s="197"/>
      <c r="HJI104" s="197"/>
      <c r="HJJ104" s="197"/>
      <c r="HJK104" s="197"/>
      <c r="HJL104" s="197"/>
      <c r="HJM104" s="197"/>
      <c r="HJN104" s="197"/>
      <c r="HJO104" s="197"/>
      <c r="HJP104" s="197"/>
      <c r="HJQ104" s="197"/>
      <c r="HJR104" s="197"/>
      <c r="HJS104" s="197"/>
      <c r="HJT104" s="197"/>
      <c r="HJU104" s="197"/>
      <c r="HJV104" s="197"/>
      <c r="HJW104" s="197"/>
      <c r="HJX104" s="197"/>
      <c r="HJY104" s="197"/>
      <c r="HJZ104" s="197"/>
      <c r="HKA104" s="197"/>
      <c r="HKB104" s="197"/>
      <c r="HKC104" s="197"/>
      <c r="HKD104" s="197"/>
      <c r="HKE104" s="197"/>
      <c r="HKF104" s="197"/>
      <c r="HKG104" s="197"/>
      <c r="HKH104" s="197"/>
      <c r="HKI104" s="197"/>
      <c r="HKJ104" s="197"/>
      <c r="HKK104" s="197"/>
      <c r="HKL104" s="197"/>
      <c r="HKM104" s="197"/>
      <c r="HKN104" s="197"/>
      <c r="HKO104" s="197"/>
      <c r="HKP104" s="197"/>
      <c r="HKQ104" s="197"/>
      <c r="HKR104" s="197"/>
      <c r="HKS104" s="197"/>
      <c r="HKT104" s="197"/>
      <c r="HKU104" s="197"/>
      <c r="HKV104" s="197"/>
      <c r="HKW104" s="197"/>
      <c r="HKX104" s="197"/>
      <c r="HKY104" s="197"/>
      <c r="HKZ104" s="197"/>
      <c r="HLA104" s="197"/>
      <c r="HLB104" s="197"/>
      <c r="HLC104" s="197"/>
      <c r="HLD104" s="197"/>
      <c r="HLE104" s="197"/>
      <c r="HLF104" s="197"/>
      <c r="HLG104" s="197"/>
      <c r="HLH104" s="197"/>
      <c r="HLI104" s="197"/>
      <c r="HLJ104" s="197"/>
      <c r="HLK104" s="197"/>
      <c r="HLL104" s="197"/>
      <c r="HLM104" s="197"/>
      <c r="HLN104" s="197"/>
      <c r="HLO104" s="197"/>
      <c r="HLP104" s="197"/>
      <c r="HLQ104" s="197"/>
      <c r="HLR104" s="197"/>
      <c r="HLS104" s="197"/>
      <c r="HLT104" s="197"/>
      <c r="HLU104" s="197"/>
      <c r="HLV104" s="197"/>
      <c r="HLW104" s="197"/>
      <c r="HLX104" s="197"/>
      <c r="HLY104" s="197"/>
      <c r="HLZ104" s="197"/>
      <c r="HMA104" s="197"/>
      <c r="HMB104" s="197"/>
      <c r="HMC104" s="197"/>
      <c r="HMD104" s="197"/>
      <c r="HME104" s="197"/>
      <c r="HMF104" s="197"/>
      <c r="HMG104" s="197"/>
      <c r="HMH104" s="197"/>
      <c r="HMI104" s="197"/>
      <c r="HMJ104" s="197"/>
      <c r="HMK104" s="197"/>
      <c r="HML104" s="197"/>
      <c r="HMM104" s="197"/>
      <c r="HMN104" s="197"/>
      <c r="HMO104" s="197"/>
      <c r="HMP104" s="197"/>
      <c r="HMQ104" s="197"/>
      <c r="HMR104" s="197"/>
      <c r="HMS104" s="197"/>
      <c r="HMT104" s="197"/>
      <c r="HMU104" s="197"/>
      <c r="HMV104" s="197"/>
      <c r="HMW104" s="197"/>
      <c r="HMX104" s="197"/>
      <c r="HMY104" s="197"/>
      <c r="HMZ104" s="197"/>
      <c r="HNA104" s="197"/>
      <c r="HNB104" s="197"/>
      <c r="HNC104" s="197"/>
      <c r="HND104" s="197"/>
      <c r="HNE104" s="197"/>
      <c r="HNF104" s="197"/>
      <c r="HNG104" s="197"/>
      <c r="HNH104" s="197"/>
      <c r="HNI104" s="197"/>
      <c r="HNJ104" s="197"/>
      <c r="HNK104" s="197"/>
      <c r="HNL104" s="197"/>
      <c r="HNM104" s="197"/>
      <c r="HNN104" s="197"/>
      <c r="HNO104" s="197"/>
      <c r="HNP104" s="197"/>
      <c r="HNQ104" s="197"/>
      <c r="HNR104" s="197"/>
      <c r="HNS104" s="197"/>
      <c r="HNT104" s="197"/>
      <c r="HNU104" s="197"/>
      <c r="HNV104" s="197"/>
      <c r="HNW104" s="197"/>
      <c r="HNX104" s="197"/>
      <c r="HNY104" s="197"/>
      <c r="HNZ104" s="197"/>
      <c r="HOA104" s="197"/>
      <c r="HOB104" s="197"/>
      <c r="HOC104" s="197"/>
      <c r="HOD104" s="197"/>
      <c r="HOE104" s="197"/>
      <c r="HOF104" s="197"/>
      <c r="HOG104" s="197"/>
      <c r="HOH104" s="197"/>
      <c r="HOI104" s="197"/>
      <c r="HOJ104" s="197"/>
      <c r="HOK104" s="197"/>
      <c r="HOL104" s="197"/>
      <c r="HOM104" s="197"/>
      <c r="HON104" s="197"/>
      <c r="HOO104" s="197"/>
      <c r="HOP104" s="197"/>
      <c r="HOQ104" s="197"/>
      <c r="HOR104" s="197"/>
      <c r="HOS104" s="197"/>
      <c r="HOT104" s="197"/>
      <c r="HOU104" s="197"/>
      <c r="HOV104" s="197"/>
      <c r="HOW104" s="197"/>
      <c r="HOX104" s="197"/>
      <c r="HOY104" s="197"/>
      <c r="HOZ104" s="197"/>
      <c r="HPA104" s="197"/>
      <c r="HPB104" s="197"/>
      <c r="HPC104" s="197"/>
      <c r="HPD104" s="197"/>
      <c r="HPE104" s="197"/>
      <c r="HPF104" s="197"/>
      <c r="HPG104" s="197"/>
      <c r="HPH104" s="197"/>
      <c r="HPI104" s="197"/>
      <c r="HPJ104" s="197"/>
      <c r="HPK104" s="197"/>
      <c r="HPL104" s="197"/>
      <c r="HPM104" s="197"/>
      <c r="HPN104" s="197"/>
      <c r="HPO104" s="197"/>
      <c r="HPP104" s="197"/>
      <c r="HPQ104" s="197"/>
      <c r="HPR104" s="197"/>
      <c r="HPS104" s="197"/>
      <c r="HPT104" s="197"/>
      <c r="HPU104" s="197"/>
      <c r="HPV104" s="197"/>
      <c r="HPW104" s="197"/>
      <c r="HPX104" s="197"/>
      <c r="HPY104" s="197"/>
      <c r="HPZ104" s="197"/>
      <c r="HQA104" s="197"/>
      <c r="HQB104" s="197"/>
      <c r="HQC104" s="197"/>
      <c r="HQD104" s="197"/>
      <c r="HQE104" s="197"/>
      <c r="HQF104" s="197"/>
      <c r="HQG104" s="197"/>
      <c r="HQH104" s="197"/>
      <c r="HQI104" s="197"/>
      <c r="HQJ104" s="197"/>
      <c r="HQK104" s="197"/>
      <c r="HQL104" s="197"/>
      <c r="HQM104" s="197"/>
      <c r="HQN104" s="197"/>
      <c r="HQO104" s="197"/>
      <c r="HQP104" s="197"/>
      <c r="HQQ104" s="197"/>
      <c r="HQR104" s="197"/>
      <c r="HQS104" s="197"/>
      <c r="HQT104" s="197"/>
      <c r="HQU104" s="197"/>
      <c r="HQV104" s="197"/>
      <c r="HQW104" s="197"/>
      <c r="HQX104" s="197"/>
      <c r="HQY104" s="197"/>
      <c r="HQZ104" s="197"/>
      <c r="HRA104" s="197"/>
      <c r="HRB104" s="197"/>
      <c r="HRC104" s="197"/>
      <c r="HRD104" s="197"/>
      <c r="HRE104" s="197"/>
      <c r="HRF104" s="197"/>
      <c r="HRG104" s="197"/>
      <c r="HRH104" s="197"/>
      <c r="HRI104" s="197"/>
      <c r="HRJ104" s="197"/>
      <c r="HRK104" s="197"/>
      <c r="HRL104" s="197"/>
      <c r="HRM104" s="197"/>
      <c r="HRN104" s="197"/>
      <c r="HRO104" s="197"/>
      <c r="HRP104" s="197"/>
      <c r="HRQ104" s="197"/>
      <c r="HRR104" s="197"/>
      <c r="HRS104" s="197"/>
      <c r="HRT104" s="197"/>
      <c r="HRU104" s="197"/>
      <c r="HRV104" s="197"/>
      <c r="HRW104" s="197"/>
      <c r="HRX104" s="197"/>
      <c r="HRY104" s="197"/>
      <c r="HRZ104" s="197"/>
      <c r="HSA104" s="197"/>
      <c r="HSB104" s="197"/>
      <c r="HSC104" s="197"/>
      <c r="HSD104" s="197"/>
      <c r="HSE104" s="197"/>
      <c r="HSF104" s="197"/>
      <c r="HSG104" s="197"/>
      <c r="HSH104" s="197"/>
      <c r="HSI104" s="197"/>
      <c r="HSJ104" s="197"/>
      <c r="HSK104" s="197"/>
      <c r="HSL104" s="197"/>
      <c r="HSM104" s="197"/>
      <c r="HSN104" s="197"/>
      <c r="HSO104" s="197"/>
      <c r="HSP104" s="197"/>
      <c r="HSQ104" s="197"/>
      <c r="HSR104" s="197"/>
      <c r="HSS104" s="197"/>
      <c r="HST104" s="197"/>
      <c r="HSU104" s="197"/>
      <c r="HSV104" s="197"/>
      <c r="HSW104" s="197"/>
      <c r="HSX104" s="197"/>
      <c r="HSY104" s="197"/>
      <c r="HSZ104" s="197"/>
      <c r="HTA104" s="197"/>
      <c r="HTB104" s="197"/>
      <c r="HTC104" s="197"/>
      <c r="HTD104" s="197"/>
      <c r="HTE104" s="197"/>
      <c r="HTF104" s="197"/>
      <c r="HTG104" s="197"/>
      <c r="HTH104" s="197"/>
      <c r="HTI104" s="197"/>
      <c r="HTJ104" s="197"/>
      <c r="HTK104" s="197"/>
      <c r="HTL104" s="197"/>
      <c r="HTM104" s="197"/>
      <c r="HTN104" s="197"/>
      <c r="HTO104" s="197"/>
      <c r="HTP104" s="197"/>
      <c r="HTQ104" s="197"/>
      <c r="HTR104" s="197"/>
      <c r="HTS104" s="197"/>
      <c r="HTT104" s="197"/>
      <c r="HTU104" s="197"/>
      <c r="HTV104" s="197"/>
      <c r="HTW104" s="197"/>
      <c r="HTX104" s="197"/>
      <c r="HTY104" s="197"/>
      <c r="HTZ104" s="197"/>
      <c r="HUA104" s="197"/>
      <c r="HUB104" s="197"/>
      <c r="HUC104" s="197"/>
      <c r="HUD104" s="197"/>
      <c r="HUE104" s="197"/>
      <c r="HUF104" s="197"/>
      <c r="HUG104" s="197"/>
      <c r="HUH104" s="197"/>
      <c r="HUI104" s="197"/>
      <c r="HUJ104" s="197"/>
      <c r="HUK104" s="197"/>
      <c r="HUL104" s="197"/>
      <c r="HUM104" s="197"/>
      <c r="HUN104" s="197"/>
      <c r="HUO104" s="197"/>
      <c r="HUP104" s="197"/>
      <c r="HUQ104" s="197"/>
      <c r="HUR104" s="197"/>
      <c r="HUS104" s="197"/>
      <c r="HUT104" s="197"/>
      <c r="HUU104" s="197"/>
      <c r="HUV104" s="197"/>
      <c r="HUW104" s="197"/>
      <c r="HUX104" s="197"/>
      <c r="HUY104" s="197"/>
      <c r="HUZ104" s="197"/>
      <c r="HVA104" s="197"/>
      <c r="HVB104" s="197"/>
      <c r="HVC104" s="197"/>
      <c r="HVD104" s="197"/>
      <c r="HVE104" s="197"/>
      <c r="HVF104" s="197"/>
      <c r="HVG104" s="197"/>
      <c r="HVH104" s="197"/>
      <c r="HVI104" s="197"/>
      <c r="HVJ104" s="197"/>
      <c r="HVK104" s="197"/>
      <c r="HVL104" s="197"/>
      <c r="HVM104" s="197"/>
      <c r="HVN104" s="197"/>
      <c r="HVO104" s="197"/>
      <c r="HVP104" s="197"/>
      <c r="HVQ104" s="197"/>
      <c r="HVR104" s="197"/>
      <c r="HVS104" s="197"/>
      <c r="HVT104" s="197"/>
      <c r="HVU104" s="197"/>
      <c r="HVV104" s="197"/>
      <c r="HVW104" s="197"/>
      <c r="HVX104" s="197"/>
      <c r="HVY104" s="197"/>
      <c r="HVZ104" s="197"/>
      <c r="HWA104" s="197"/>
      <c r="HWB104" s="197"/>
      <c r="HWC104" s="197"/>
      <c r="HWD104" s="197"/>
      <c r="HWE104" s="197"/>
      <c r="HWF104" s="197"/>
      <c r="HWG104" s="197"/>
      <c r="HWH104" s="197"/>
      <c r="HWI104" s="197"/>
      <c r="HWJ104" s="197"/>
      <c r="HWK104" s="197"/>
      <c r="HWL104" s="197"/>
      <c r="HWM104" s="197"/>
      <c r="HWN104" s="197"/>
      <c r="HWO104" s="197"/>
      <c r="HWP104" s="197"/>
      <c r="HWQ104" s="197"/>
      <c r="HWR104" s="197"/>
      <c r="HWS104" s="197"/>
      <c r="HWT104" s="197"/>
      <c r="HWU104" s="197"/>
      <c r="HWV104" s="197"/>
      <c r="HWW104" s="197"/>
      <c r="HWX104" s="197"/>
      <c r="HWY104" s="197"/>
      <c r="HWZ104" s="197"/>
      <c r="HXA104" s="197"/>
      <c r="HXB104" s="197"/>
      <c r="HXC104" s="197"/>
      <c r="HXD104" s="197"/>
      <c r="HXE104" s="197"/>
      <c r="HXF104" s="197"/>
      <c r="HXG104" s="197"/>
      <c r="HXH104" s="197"/>
      <c r="HXI104" s="197"/>
      <c r="HXJ104" s="197"/>
      <c r="HXK104" s="197"/>
      <c r="HXL104" s="197"/>
      <c r="HXM104" s="197"/>
      <c r="HXN104" s="197"/>
      <c r="HXO104" s="197"/>
      <c r="HXP104" s="197"/>
      <c r="HXQ104" s="197"/>
      <c r="HXR104" s="197"/>
      <c r="HXS104" s="197"/>
      <c r="HXT104" s="197"/>
      <c r="HXU104" s="197"/>
      <c r="HXV104" s="197"/>
      <c r="HXW104" s="197"/>
      <c r="HXX104" s="197"/>
      <c r="HXY104" s="197"/>
      <c r="HXZ104" s="197"/>
      <c r="HYA104" s="197"/>
      <c r="HYB104" s="197"/>
      <c r="HYC104" s="197"/>
      <c r="HYD104" s="197"/>
      <c r="HYE104" s="197"/>
      <c r="HYF104" s="197"/>
      <c r="HYG104" s="197"/>
      <c r="HYH104" s="197"/>
      <c r="HYI104" s="197"/>
      <c r="HYJ104" s="197"/>
      <c r="HYK104" s="197"/>
      <c r="HYL104" s="197"/>
      <c r="HYM104" s="197"/>
      <c r="HYN104" s="197"/>
      <c r="HYO104" s="197"/>
      <c r="HYP104" s="197"/>
      <c r="HYQ104" s="197"/>
      <c r="HYR104" s="197"/>
      <c r="HYS104" s="197"/>
      <c r="HYT104" s="197"/>
      <c r="HYU104" s="197"/>
      <c r="HYV104" s="197"/>
      <c r="HYW104" s="197"/>
      <c r="HYX104" s="197"/>
      <c r="HYY104" s="197"/>
      <c r="HYZ104" s="197"/>
      <c r="HZA104" s="197"/>
      <c r="HZB104" s="197"/>
      <c r="HZC104" s="197"/>
      <c r="HZD104" s="197"/>
      <c r="HZE104" s="197"/>
      <c r="HZF104" s="197"/>
      <c r="HZG104" s="197"/>
      <c r="HZH104" s="197"/>
      <c r="HZI104" s="197"/>
      <c r="HZJ104" s="197"/>
      <c r="HZK104" s="197"/>
      <c r="HZL104" s="197"/>
      <c r="HZM104" s="197"/>
      <c r="HZN104" s="197"/>
      <c r="HZO104" s="197"/>
      <c r="HZP104" s="197"/>
      <c r="HZQ104" s="197"/>
      <c r="HZR104" s="197"/>
      <c r="HZS104" s="197"/>
      <c r="HZT104" s="197"/>
      <c r="HZU104" s="197"/>
      <c r="HZV104" s="197"/>
      <c r="HZW104" s="197"/>
      <c r="HZX104" s="197"/>
      <c r="HZY104" s="197"/>
      <c r="HZZ104" s="197"/>
      <c r="IAA104" s="197"/>
      <c r="IAB104" s="197"/>
      <c r="IAC104" s="197"/>
      <c r="IAD104" s="197"/>
      <c r="IAE104" s="197"/>
      <c r="IAF104" s="197"/>
      <c r="IAG104" s="197"/>
      <c r="IAH104" s="197"/>
      <c r="IAI104" s="197"/>
      <c r="IAJ104" s="197"/>
      <c r="IAK104" s="197"/>
      <c r="IAL104" s="197"/>
      <c r="IAM104" s="197"/>
      <c r="IAN104" s="197"/>
      <c r="IAO104" s="197"/>
      <c r="IAP104" s="197"/>
      <c r="IAQ104" s="197"/>
      <c r="IAR104" s="197"/>
      <c r="IAS104" s="197"/>
      <c r="IAT104" s="197"/>
      <c r="IAU104" s="197"/>
      <c r="IAV104" s="197"/>
      <c r="IAW104" s="197"/>
      <c r="IAX104" s="197"/>
      <c r="IAY104" s="197"/>
      <c r="IAZ104" s="197"/>
      <c r="IBA104" s="197"/>
      <c r="IBB104" s="197"/>
      <c r="IBC104" s="197"/>
      <c r="IBD104" s="197"/>
      <c r="IBE104" s="197"/>
      <c r="IBF104" s="197"/>
      <c r="IBG104" s="197"/>
      <c r="IBH104" s="197"/>
      <c r="IBI104" s="197"/>
      <c r="IBJ104" s="197"/>
      <c r="IBK104" s="197"/>
      <c r="IBL104" s="197"/>
      <c r="IBM104" s="197"/>
      <c r="IBN104" s="197"/>
      <c r="IBO104" s="197"/>
      <c r="IBP104" s="197"/>
      <c r="IBQ104" s="197"/>
      <c r="IBR104" s="197"/>
      <c r="IBS104" s="197"/>
      <c r="IBT104" s="197"/>
      <c r="IBU104" s="197"/>
      <c r="IBV104" s="197"/>
      <c r="IBW104" s="197"/>
      <c r="IBX104" s="197"/>
      <c r="IBY104" s="197"/>
      <c r="IBZ104" s="197"/>
      <c r="ICA104" s="197"/>
      <c r="ICB104" s="197"/>
      <c r="ICC104" s="197"/>
      <c r="ICD104" s="197"/>
      <c r="ICE104" s="197"/>
      <c r="ICF104" s="197"/>
      <c r="ICG104" s="197"/>
      <c r="ICH104" s="197"/>
      <c r="ICI104" s="197"/>
      <c r="ICJ104" s="197"/>
      <c r="ICK104" s="197"/>
      <c r="ICL104" s="197"/>
      <c r="ICM104" s="197"/>
      <c r="ICN104" s="197"/>
      <c r="ICO104" s="197"/>
      <c r="ICP104" s="197"/>
      <c r="ICQ104" s="197"/>
      <c r="ICR104" s="197"/>
      <c r="ICS104" s="197"/>
      <c r="ICT104" s="197"/>
      <c r="ICU104" s="197"/>
      <c r="ICV104" s="197"/>
      <c r="ICW104" s="197"/>
      <c r="ICX104" s="197"/>
      <c r="ICY104" s="197"/>
      <c r="ICZ104" s="197"/>
      <c r="IDA104" s="197"/>
      <c r="IDB104" s="197"/>
      <c r="IDC104" s="197"/>
      <c r="IDD104" s="197"/>
      <c r="IDE104" s="197"/>
      <c r="IDF104" s="197"/>
      <c r="IDG104" s="197"/>
      <c r="IDH104" s="197"/>
      <c r="IDI104" s="197"/>
      <c r="IDJ104" s="197"/>
      <c r="IDK104" s="197"/>
      <c r="IDL104" s="197"/>
      <c r="IDM104" s="197"/>
      <c r="IDN104" s="197"/>
      <c r="IDO104" s="197"/>
      <c r="IDP104" s="197"/>
      <c r="IDQ104" s="197"/>
      <c r="IDR104" s="197"/>
      <c r="IDS104" s="197"/>
      <c r="IDT104" s="197"/>
      <c r="IDU104" s="197"/>
      <c r="IDV104" s="197"/>
      <c r="IDW104" s="197"/>
      <c r="IDX104" s="197"/>
      <c r="IDY104" s="197"/>
      <c r="IDZ104" s="197"/>
      <c r="IEA104" s="197"/>
      <c r="IEB104" s="197"/>
      <c r="IEC104" s="197"/>
      <c r="IED104" s="197"/>
      <c r="IEE104" s="197"/>
      <c r="IEF104" s="197"/>
      <c r="IEG104" s="197"/>
      <c r="IEH104" s="197"/>
      <c r="IEI104" s="197"/>
      <c r="IEJ104" s="197"/>
      <c r="IEK104" s="197"/>
      <c r="IEL104" s="197"/>
      <c r="IEM104" s="197"/>
      <c r="IEN104" s="197"/>
      <c r="IEO104" s="197"/>
      <c r="IEP104" s="197"/>
      <c r="IEQ104" s="197"/>
      <c r="IER104" s="197"/>
      <c r="IES104" s="197"/>
      <c r="IET104" s="197"/>
      <c r="IEU104" s="197"/>
      <c r="IEV104" s="197"/>
      <c r="IEW104" s="197"/>
      <c r="IEX104" s="197"/>
      <c r="IEY104" s="197"/>
      <c r="IEZ104" s="197"/>
      <c r="IFA104" s="197"/>
      <c r="IFB104" s="197"/>
      <c r="IFC104" s="197"/>
      <c r="IFD104" s="197"/>
      <c r="IFE104" s="197"/>
      <c r="IFF104" s="197"/>
      <c r="IFG104" s="197"/>
      <c r="IFH104" s="197"/>
      <c r="IFI104" s="197"/>
      <c r="IFJ104" s="197"/>
      <c r="IFK104" s="197"/>
      <c r="IFL104" s="197"/>
      <c r="IFM104" s="197"/>
      <c r="IFN104" s="197"/>
      <c r="IFO104" s="197"/>
      <c r="IFP104" s="197"/>
      <c r="IFQ104" s="197"/>
      <c r="IFR104" s="197"/>
      <c r="IFS104" s="197"/>
      <c r="IFT104" s="197"/>
      <c r="IFU104" s="197"/>
      <c r="IFV104" s="197"/>
      <c r="IFW104" s="197"/>
      <c r="IFX104" s="197"/>
      <c r="IFY104" s="197"/>
      <c r="IFZ104" s="197"/>
      <c r="IGA104" s="197"/>
      <c r="IGB104" s="197"/>
      <c r="IGC104" s="197"/>
      <c r="IGD104" s="197"/>
      <c r="IGE104" s="197"/>
      <c r="IGF104" s="197"/>
      <c r="IGG104" s="197"/>
      <c r="IGH104" s="197"/>
      <c r="IGI104" s="197"/>
      <c r="IGJ104" s="197"/>
      <c r="IGK104" s="197"/>
      <c r="IGL104" s="197"/>
      <c r="IGM104" s="197"/>
      <c r="IGN104" s="197"/>
      <c r="IGO104" s="197"/>
      <c r="IGP104" s="197"/>
      <c r="IGQ104" s="197"/>
      <c r="IGR104" s="197"/>
      <c r="IGS104" s="197"/>
      <c r="IGT104" s="197"/>
      <c r="IGU104" s="197"/>
      <c r="IGV104" s="197"/>
      <c r="IGW104" s="197"/>
      <c r="IGX104" s="197"/>
      <c r="IGY104" s="197"/>
      <c r="IGZ104" s="197"/>
      <c r="IHA104" s="197"/>
      <c r="IHB104" s="197"/>
      <c r="IHC104" s="197"/>
      <c r="IHD104" s="197"/>
      <c r="IHE104" s="197"/>
      <c r="IHF104" s="197"/>
      <c r="IHG104" s="197"/>
      <c r="IHH104" s="197"/>
      <c r="IHI104" s="197"/>
      <c r="IHJ104" s="197"/>
      <c r="IHK104" s="197"/>
      <c r="IHL104" s="197"/>
      <c r="IHM104" s="197"/>
      <c r="IHN104" s="197"/>
      <c r="IHO104" s="197"/>
      <c r="IHP104" s="197"/>
      <c r="IHQ104" s="197"/>
      <c r="IHR104" s="197"/>
      <c r="IHS104" s="197"/>
      <c r="IHT104" s="197"/>
      <c r="IHU104" s="197"/>
      <c r="IHV104" s="197"/>
      <c r="IHW104" s="197"/>
      <c r="IHX104" s="197"/>
      <c r="IHY104" s="197"/>
      <c r="IHZ104" s="197"/>
      <c r="IIA104" s="197"/>
      <c r="IIB104" s="197"/>
      <c r="IIC104" s="197"/>
      <c r="IID104" s="197"/>
      <c r="IIE104" s="197"/>
      <c r="IIF104" s="197"/>
      <c r="IIG104" s="197"/>
      <c r="IIH104" s="197"/>
      <c r="III104" s="197"/>
      <c r="IIJ104" s="197"/>
      <c r="IIK104" s="197"/>
      <c r="IIL104" s="197"/>
      <c r="IIM104" s="197"/>
      <c r="IIN104" s="197"/>
      <c r="IIO104" s="197"/>
      <c r="IIP104" s="197"/>
      <c r="IIQ104" s="197"/>
      <c r="IIR104" s="197"/>
      <c r="IIS104" s="197"/>
      <c r="IIT104" s="197"/>
      <c r="IIU104" s="197"/>
      <c r="IIV104" s="197"/>
      <c r="IIW104" s="197"/>
      <c r="IIX104" s="197"/>
      <c r="IIY104" s="197"/>
      <c r="IIZ104" s="197"/>
      <c r="IJA104" s="197"/>
      <c r="IJB104" s="197"/>
      <c r="IJC104" s="197"/>
      <c r="IJD104" s="197"/>
      <c r="IJE104" s="197"/>
      <c r="IJF104" s="197"/>
      <c r="IJG104" s="197"/>
      <c r="IJH104" s="197"/>
      <c r="IJI104" s="197"/>
      <c r="IJJ104" s="197"/>
      <c r="IJK104" s="197"/>
      <c r="IJL104" s="197"/>
      <c r="IJM104" s="197"/>
      <c r="IJN104" s="197"/>
      <c r="IJO104" s="197"/>
      <c r="IJP104" s="197"/>
      <c r="IJQ104" s="197"/>
      <c r="IJR104" s="197"/>
      <c r="IJS104" s="197"/>
      <c r="IJT104" s="197"/>
      <c r="IJU104" s="197"/>
      <c r="IJV104" s="197"/>
      <c r="IJW104" s="197"/>
      <c r="IJX104" s="197"/>
      <c r="IJY104" s="197"/>
      <c r="IJZ104" s="197"/>
      <c r="IKA104" s="197"/>
      <c r="IKB104" s="197"/>
      <c r="IKC104" s="197"/>
      <c r="IKD104" s="197"/>
      <c r="IKE104" s="197"/>
      <c r="IKF104" s="197"/>
      <c r="IKG104" s="197"/>
      <c r="IKH104" s="197"/>
      <c r="IKI104" s="197"/>
      <c r="IKJ104" s="197"/>
      <c r="IKK104" s="197"/>
      <c r="IKL104" s="197"/>
      <c r="IKM104" s="197"/>
      <c r="IKN104" s="197"/>
      <c r="IKO104" s="197"/>
      <c r="IKP104" s="197"/>
      <c r="IKQ104" s="197"/>
      <c r="IKR104" s="197"/>
      <c r="IKS104" s="197"/>
      <c r="IKT104" s="197"/>
      <c r="IKU104" s="197"/>
      <c r="IKV104" s="197"/>
      <c r="IKW104" s="197"/>
      <c r="IKX104" s="197"/>
      <c r="IKY104" s="197"/>
      <c r="IKZ104" s="197"/>
      <c r="ILA104" s="197"/>
      <c r="ILB104" s="197"/>
      <c r="ILC104" s="197"/>
      <c r="ILD104" s="197"/>
      <c r="ILE104" s="197"/>
      <c r="ILF104" s="197"/>
      <c r="ILG104" s="197"/>
      <c r="ILH104" s="197"/>
      <c r="ILI104" s="197"/>
      <c r="ILJ104" s="197"/>
      <c r="ILK104" s="197"/>
      <c r="ILL104" s="197"/>
      <c r="ILM104" s="197"/>
      <c r="ILN104" s="197"/>
      <c r="ILO104" s="197"/>
      <c r="ILP104" s="197"/>
      <c r="ILQ104" s="197"/>
      <c r="ILR104" s="197"/>
      <c r="ILS104" s="197"/>
      <c r="ILT104" s="197"/>
      <c r="ILU104" s="197"/>
      <c r="ILV104" s="197"/>
      <c r="ILW104" s="197"/>
      <c r="ILX104" s="197"/>
      <c r="ILY104" s="197"/>
      <c r="ILZ104" s="197"/>
      <c r="IMA104" s="197"/>
      <c r="IMB104" s="197"/>
      <c r="IMC104" s="197"/>
      <c r="IMD104" s="197"/>
      <c r="IME104" s="197"/>
      <c r="IMF104" s="197"/>
      <c r="IMG104" s="197"/>
      <c r="IMH104" s="197"/>
      <c r="IMI104" s="197"/>
      <c r="IMJ104" s="197"/>
      <c r="IMK104" s="197"/>
      <c r="IML104" s="197"/>
      <c r="IMM104" s="197"/>
      <c r="IMN104" s="197"/>
      <c r="IMO104" s="197"/>
      <c r="IMP104" s="197"/>
      <c r="IMQ104" s="197"/>
      <c r="IMR104" s="197"/>
      <c r="IMS104" s="197"/>
      <c r="IMT104" s="197"/>
      <c r="IMU104" s="197"/>
      <c r="IMV104" s="197"/>
      <c r="IMW104" s="197"/>
      <c r="IMX104" s="197"/>
      <c r="IMY104" s="197"/>
      <c r="IMZ104" s="197"/>
      <c r="INA104" s="197"/>
      <c r="INB104" s="197"/>
      <c r="INC104" s="197"/>
      <c r="IND104" s="197"/>
      <c r="INE104" s="197"/>
      <c r="INF104" s="197"/>
      <c r="ING104" s="197"/>
      <c r="INH104" s="197"/>
      <c r="INI104" s="197"/>
      <c r="INJ104" s="197"/>
      <c r="INK104" s="197"/>
      <c r="INL104" s="197"/>
      <c r="INM104" s="197"/>
      <c r="INN104" s="197"/>
      <c r="INO104" s="197"/>
      <c r="INP104" s="197"/>
      <c r="INQ104" s="197"/>
      <c r="INR104" s="197"/>
      <c r="INS104" s="197"/>
      <c r="INT104" s="197"/>
      <c r="INU104" s="197"/>
      <c r="INV104" s="197"/>
      <c r="INW104" s="197"/>
      <c r="INX104" s="197"/>
      <c r="INY104" s="197"/>
      <c r="INZ104" s="197"/>
      <c r="IOA104" s="197"/>
      <c r="IOB104" s="197"/>
      <c r="IOC104" s="197"/>
      <c r="IOD104" s="197"/>
      <c r="IOE104" s="197"/>
      <c r="IOF104" s="197"/>
      <c r="IOG104" s="197"/>
      <c r="IOH104" s="197"/>
      <c r="IOI104" s="197"/>
      <c r="IOJ104" s="197"/>
      <c r="IOK104" s="197"/>
      <c r="IOL104" s="197"/>
      <c r="IOM104" s="197"/>
      <c r="ION104" s="197"/>
      <c r="IOO104" s="197"/>
      <c r="IOP104" s="197"/>
      <c r="IOQ104" s="197"/>
      <c r="IOR104" s="197"/>
      <c r="IOS104" s="197"/>
      <c r="IOT104" s="197"/>
      <c r="IOU104" s="197"/>
      <c r="IOV104" s="197"/>
      <c r="IOW104" s="197"/>
      <c r="IOX104" s="197"/>
      <c r="IOY104" s="197"/>
      <c r="IOZ104" s="197"/>
      <c r="IPA104" s="197"/>
      <c r="IPB104" s="197"/>
      <c r="IPC104" s="197"/>
      <c r="IPD104" s="197"/>
      <c r="IPE104" s="197"/>
      <c r="IPF104" s="197"/>
      <c r="IPG104" s="197"/>
      <c r="IPH104" s="197"/>
      <c r="IPI104" s="197"/>
      <c r="IPJ104" s="197"/>
      <c r="IPK104" s="197"/>
      <c r="IPL104" s="197"/>
      <c r="IPM104" s="197"/>
      <c r="IPN104" s="197"/>
      <c r="IPO104" s="197"/>
      <c r="IPP104" s="197"/>
      <c r="IPQ104" s="197"/>
      <c r="IPR104" s="197"/>
      <c r="IPS104" s="197"/>
      <c r="IPT104" s="197"/>
      <c r="IPU104" s="197"/>
      <c r="IPV104" s="197"/>
      <c r="IPW104" s="197"/>
      <c r="IPX104" s="197"/>
      <c r="IPY104" s="197"/>
      <c r="IPZ104" s="197"/>
      <c r="IQA104" s="197"/>
      <c r="IQB104" s="197"/>
      <c r="IQC104" s="197"/>
      <c r="IQD104" s="197"/>
      <c r="IQE104" s="197"/>
      <c r="IQF104" s="197"/>
      <c r="IQG104" s="197"/>
      <c r="IQH104" s="197"/>
      <c r="IQI104" s="197"/>
      <c r="IQJ104" s="197"/>
      <c r="IQK104" s="197"/>
      <c r="IQL104" s="197"/>
      <c r="IQM104" s="197"/>
      <c r="IQN104" s="197"/>
      <c r="IQO104" s="197"/>
      <c r="IQP104" s="197"/>
      <c r="IQQ104" s="197"/>
      <c r="IQR104" s="197"/>
      <c r="IQS104" s="197"/>
      <c r="IQT104" s="197"/>
      <c r="IQU104" s="197"/>
      <c r="IQV104" s="197"/>
      <c r="IQW104" s="197"/>
      <c r="IQX104" s="197"/>
      <c r="IQY104" s="197"/>
      <c r="IQZ104" s="197"/>
      <c r="IRA104" s="197"/>
      <c r="IRB104" s="197"/>
      <c r="IRC104" s="197"/>
      <c r="IRD104" s="197"/>
      <c r="IRE104" s="197"/>
      <c r="IRF104" s="197"/>
      <c r="IRG104" s="197"/>
      <c r="IRH104" s="197"/>
      <c r="IRI104" s="197"/>
      <c r="IRJ104" s="197"/>
      <c r="IRK104" s="197"/>
      <c r="IRL104" s="197"/>
      <c r="IRM104" s="197"/>
      <c r="IRN104" s="197"/>
      <c r="IRO104" s="197"/>
      <c r="IRP104" s="197"/>
      <c r="IRQ104" s="197"/>
      <c r="IRR104" s="197"/>
      <c r="IRS104" s="197"/>
      <c r="IRT104" s="197"/>
      <c r="IRU104" s="197"/>
      <c r="IRV104" s="197"/>
      <c r="IRW104" s="197"/>
      <c r="IRX104" s="197"/>
      <c r="IRY104" s="197"/>
      <c r="IRZ104" s="197"/>
      <c r="ISA104" s="197"/>
      <c r="ISB104" s="197"/>
      <c r="ISC104" s="197"/>
      <c r="ISD104" s="197"/>
      <c r="ISE104" s="197"/>
      <c r="ISF104" s="197"/>
      <c r="ISG104" s="197"/>
      <c r="ISH104" s="197"/>
      <c r="ISI104" s="197"/>
      <c r="ISJ104" s="197"/>
      <c r="ISK104" s="197"/>
      <c r="ISL104" s="197"/>
      <c r="ISM104" s="197"/>
      <c r="ISN104" s="197"/>
      <c r="ISO104" s="197"/>
      <c r="ISP104" s="197"/>
      <c r="ISQ104" s="197"/>
      <c r="ISR104" s="197"/>
      <c r="ISS104" s="197"/>
      <c r="IST104" s="197"/>
      <c r="ISU104" s="197"/>
      <c r="ISV104" s="197"/>
      <c r="ISW104" s="197"/>
      <c r="ISX104" s="197"/>
      <c r="ISY104" s="197"/>
      <c r="ISZ104" s="197"/>
      <c r="ITA104" s="197"/>
      <c r="ITB104" s="197"/>
      <c r="ITC104" s="197"/>
      <c r="ITD104" s="197"/>
      <c r="ITE104" s="197"/>
      <c r="ITF104" s="197"/>
      <c r="ITG104" s="197"/>
      <c r="ITH104" s="197"/>
      <c r="ITI104" s="197"/>
      <c r="ITJ104" s="197"/>
      <c r="ITK104" s="197"/>
      <c r="ITL104" s="197"/>
      <c r="ITM104" s="197"/>
      <c r="ITN104" s="197"/>
      <c r="ITO104" s="197"/>
      <c r="ITP104" s="197"/>
      <c r="ITQ104" s="197"/>
      <c r="ITR104" s="197"/>
      <c r="ITS104" s="197"/>
      <c r="ITT104" s="197"/>
      <c r="ITU104" s="197"/>
      <c r="ITV104" s="197"/>
      <c r="ITW104" s="197"/>
      <c r="ITX104" s="197"/>
      <c r="ITY104" s="197"/>
      <c r="ITZ104" s="197"/>
      <c r="IUA104" s="197"/>
      <c r="IUB104" s="197"/>
      <c r="IUC104" s="197"/>
      <c r="IUD104" s="197"/>
      <c r="IUE104" s="197"/>
      <c r="IUF104" s="197"/>
      <c r="IUG104" s="197"/>
      <c r="IUH104" s="197"/>
      <c r="IUI104" s="197"/>
      <c r="IUJ104" s="197"/>
      <c r="IUK104" s="197"/>
      <c r="IUL104" s="197"/>
      <c r="IUM104" s="197"/>
      <c r="IUN104" s="197"/>
      <c r="IUO104" s="197"/>
      <c r="IUP104" s="197"/>
      <c r="IUQ104" s="197"/>
      <c r="IUR104" s="197"/>
      <c r="IUS104" s="197"/>
      <c r="IUT104" s="197"/>
      <c r="IUU104" s="197"/>
      <c r="IUV104" s="197"/>
      <c r="IUW104" s="197"/>
      <c r="IUX104" s="197"/>
      <c r="IUY104" s="197"/>
      <c r="IUZ104" s="197"/>
      <c r="IVA104" s="197"/>
      <c r="IVB104" s="197"/>
      <c r="IVC104" s="197"/>
      <c r="IVD104" s="197"/>
      <c r="IVE104" s="197"/>
      <c r="IVF104" s="197"/>
      <c r="IVG104" s="197"/>
      <c r="IVH104" s="197"/>
      <c r="IVI104" s="197"/>
      <c r="IVJ104" s="197"/>
      <c r="IVK104" s="197"/>
      <c r="IVL104" s="197"/>
      <c r="IVM104" s="197"/>
      <c r="IVN104" s="197"/>
      <c r="IVO104" s="197"/>
      <c r="IVP104" s="197"/>
      <c r="IVQ104" s="197"/>
      <c r="IVR104" s="197"/>
      <c r="IVS104" s="197"/>
      <c r="IVT104" s="197"/>
      <c r="IVU104" s="197"/>
      <c r="IVV104" s="197"/>
      <c r="IVW104" s="197"/>
      <c r="IVX104" s="197"/>
      <c r="IVY104" s="197"/>
      <c r="IVZ104" s="197"/>
      <c r="IWA104" s="197"/>
      <c r="IWB104" s="197"/>
      <c r="IWC104" s="197"/>
      <c r="IWD104" s="197"/>
      <c r="IWE104" s="197"/>
      <c r="IWF104" s="197"/>
      <c r="IWG104" s="197"/>
      <c r="IWH104" s="197"/>
      <c r="IWI104" s="197"/>
      <c r="IWJ104" s="197"/>
      <c r="IWK104" s="197"/>
      <c r="IWL104" s="197"/>
      <c r="IWM104" s="197"/>
      <c r="IWN104" s="197"/>
      <c r="IWO104" s="197"/>
      <c r="IWP104" s="197"/>
      <c r="IWQ104" s="197"/>
      <c r="IWR104" s="197"/>
      <c r="IWS104" s="197"/>
      <c r="IWT104" s="197"/>
      <c r="IWU104" s="197"/>
      <c r="IWV104" s="197"/>
      <c r="IWW104" s="197"/>
      <c r="IWX104" s="197"/>
      <c r="IWY104" s="197"/>
      <c r="IWZ104" s="197"/>
      <c r="IXA104" s="197"/>
      <c r="IXB104" s="197"/>
      <c r="IXC104" s="197"/>
      <c r="IXD104" s="197"/>
      <c r="IXE104" s="197"/>
      <c r="IXF104" s="197"/>
      <c r="IXG104" s="197"/>
      <c r="IXH104" s="197"/>
      <c r="IXI104" s="197"/>
      <c r="IXJ104" s="197"/>
      <c r="IXK104" s="197"/>
      <c r="IXL104" s="197"/>
      <c r="IXM104" s="197"/>
      <c r="IXN104" s="197"/>
      <c r="IXO104" s="197"/>
      <c r="IXP104" s="197"/>
      <c r="IXQ104" s="197"/>
      <c r="IXR104" s="197"/>
      <c r="IXS104" s="197"/>
      <c r="IXT104" s="197"/>
      <c r="IXU104" s="197"/>
      <c r="IXV104" s="197"/>
      <c r="IXW104" s="197"/>
      <c r="IXX104" s="197"/>
      <c r="IXY104" s="197"/>
      <c r="IXZ104" s="197"/>
      <c r="IYA104" s="197"/>
      <c r="IYB104" s="197"/>
      <c r="IYC104" s="197"/>
      <c r="IYD104" s="197"/>
      <c r="IYE104" s="197"/>
      <c r="IYF104" s="197"/>
      <c r="IYG104" s="197"/>
      <c r="IYH104" s="197"/>
      <c r="IYI104" s="197"/>
      <c r="IYJ104" s="197"/>
      <c r="IYK104" s="197"/>
      <c r="IYL104" s="197"/>
      <c r="IYM104" s="197"/>
      <c r="IYN104" s="197"/>
      <c r="IYO104" s="197"/>
      <c r="IYP104" s="197"/>
      <c r="IYQ104" s="197"/>
      <c r="IYR104" s="197"/>
      <c r="IYS104" s="197"/>
      <c r="IYT104" s="197"/>
      <c r="IYU104" s="197"/>
      <c r="IYV104" s="197"/>
      <c r="IYW104" s="197"/>
      <c r="IYX104" s="197"/>
      <c r="IYY104" s="197"/>
      <c r="IYZ104" s="197"/>
      <c r="IZA104" s="197"/>
      <c r="IZB104" s="197"/>
      <c r="IZC104" s="197"/>
      <c r="IZD104" s="197"/>
      <c r="IZE104" s="197"/>
      <c r="IZF104" s="197"/>
      <c r="IZG104" s="197"/>
      <c r="IZH104" s="197"/>
      <c r="IZI104" s="197"/>
      <c r="IZJ104" s="197"/>
      <c r="IZK104" s="197"/>
      <c r="IZL104" s="197"/>
      <c r="IZM104" s="197"/>
      <c r="IZN104" s="197"/>
      <c r="IZO104" s="197"/>
      <c r="IZP104" s="197"/>
      <c r="IZQ104" s="197"/>
      <c r="IZR104" s="197"/>
      <c r="IZS104" s="197"/>
      <c r="IZT104" s="197"/>
      <c r="IZU104" s="197"/>
      <c r="IZV104" s="197"/>
      <c r="IZW104" s="197"/>
      <c r="IZX104" s="197"/>
      <c r="IZY104" s="197"/>
      <c r="IZZ104" s="197"/>
      <c r="JAA104" s="197"/>
      <c r="JAB104" s="197"/>
      <c r="JAC104" s="197"/>
      <c r="JAD104" s="197"/>
      <c r="JAE104" s="197"/>
      <c r="JAF104" s="197"/>
      <c r="JAG104" s="197"/>
      <c r="JAH104" s="197"/>
      <c r="JAI104" s="197"/>
      <c r="JAJ104" s="197"/>
      <c r="JAK104" s="197"/>
      <c r="JAL104" s="197"/>
      <c r="JAM104" s="197"/>
      <c r="JAN104" s="197"/>
      <c r="JAO104" s="197"/>
      <c r="JAP104" s="197"/>
      <c r="JAQ104" s="197"/>
      <c r="JAR104" s="197"/>
      <c r="JAS104" s="197"/>
      <c r="JAT104" s="197"/>
      <c r="JAU104" s="197"/>
      <c r="JAV104" s="197"/>
      <c r="JAW104" s="197"/>
      <c r="JAX104" s="197"/>
      <c r="JAY104" s="197"/>
      <c r="JAZ104" s="197"/>
      <c r="JBA104" s="197"/>
      <c r="JBB104" s="197"/>
      <c r="JBC104" s="197"/>
      <c r="JBD104" s="197"/>
      <c r="JBE104" s="197"/>
      <c r="JBF104" s="197"/>
      <c r="JBG104" s="197"/>
      <c r="JBH104" s="197"/>
      <c r="JBI104" s="197"/>
      <c r="JBJ104" s="197"/>
      <c r="JBK104" s="197"/>
      <c r="JBL104" s="197"/>
      <c r="JBM104" s="197"/>
      <c r="JBN104" s="197"/>
      <c r="JBO104" s="197"/>
      <c r="JBP104" s="197"/>
      <c r="JBQ104" s="197"/>
      <c r="JBR104" s="197"/>
      <c r="JBS104" s="197"/>
      <c r="JBT104" s="197"/>
      <c r="JBU104" s="197"/>
      <c r="JBV104" s="197"/>
      <c r="JBW104" s="197"/>
      <c r="JBX104" s="197"/>
      <c r="JBY104" s="197"/>
      <c r="JBZ104" s="197"/>
      <c r="JCA104" s="197"/>
      <c r="JCB104" s="197"/>
      <c r="JCC104" s="197"/>
      <c r="JCD104" s="197"/>
      <c r="JCE104" s="197"/>
      <c r="JCF104" s="197"/>
      <c r="JCG104" s="197"/>
      <c r="JCH104" s="197"/>
      <c r="JCI104" s="197"/>
      <c r="JCJ104" s="197"/>
      <c r="JCK104" s="197"/>
      <c r="JCL104" s="197"/>
      <c r="JCM104" s="197"/>
      <c r="JCN104" s="197"/>
      <c r="JCO104" s="197"/>
      <c r="JCP104" s="197"/>
      <c r="JCQ104" s="197"/>
      <c r="JCR104" s="197"/>
      <c r="JCS104" s="197"/>
      <c r="JCT104" s="197"/>
      <c r="JCU104" s="197"/>
      <c r="JCV104" s="197"/>
      <c r="JCW104" s="197"/>
      <c r="JCX104" s="197"/>
      <c r="JCY104" s="197"/>
      <c r="JCZ104" s="197"/>
      <c r="JDA104" s="197"/>
      <c r="JDB104" s="197"/>
      <c r="JDC104" s="197"/>
      <c r="JDD104" s="197"/>
      <c r="JDE104" s="197"/>
      <c r="JDF104" s="197"/>
      <c r="JDG104" s="197"/>
      <c r="JDH104" s="197"/>
      <c r="JDI104" s="197"/>
      <c r="JDJ104" s="197"/>
      <c r="JDK104" s="197"/>
      <c r="JDL104" s="197"/>
      <c r="JDM104" s="197"/>
      <c r="JDN104" s="197"/>
      <c r="JDO104" s="197"/>
      <c r="JDP104" s="197"/>
      <c r="JDQ104" s="197"/>
      <c r="JDR104" s="197"/>
      <c r="JDS104" s="197"/>
      <c r="JDT104" s="197"/>
      <c r="JDU104" s="197"/>
      <c r="JDV104" s="197"/>
      <c r="JDW104" s="197"/>
      <c r="JDX104" s="197"/>
      <c r="JDY104" s="197"/>
      <c r="JDZ104" s="197"/>
      <c r="JEA104" s="197"/>
      <c r="JEB104" s="197"/>
      <c r="JEC104" s="197"/>
      <c r="JED104" s="197"/>
      <c r="JEE104" s="197"/>
      <c r="JEF104" s="197"/>
      <c r="JEG104" s="197"/>
      <c r="JEH104" s="197"/>
      <c r="JEI104" s="197"/>
      <c r="JEJ104" s="197"/>
      <c r="JEK104" s="197"/>
      <c r="JEL104" s="197"/>
      <c r="JEM104" s="197"/>
      <c r="JEN104" s="197"/>
      <c r="JEO104" s="197"/>
      <c r="JEP104" s="197"/>
      <c r="JEQ104" s="197"/>
      <c r="JER104" s="197"/>
      <c r="JES104" s="197"/>
      <c r="JET104" s="197"/>
      <c r="JEU104" s="197"/>
      <c r="JEV104" s="197"/>
      <c r="JEW104" s="197"/>
      <c r="JEX104" s="197"/>
      <c r="JEY104" s="197"/>
      <c r="JEZ104" s="197"/>
      <c r="JFA104" s="197"/>
      <c r="JFB104" s="197"/>
      <c r="JFC104" s="197"/>
      <c r="JFD104" s="197"/>
      <c r="JFE104" s="197"/>
      <c r="JFF104" s="197"/>
      <c r="JFG104" s="197"/>
      <c r="JFH104" s="197"/>
      <c r="JFI104" s="197"/>
      <c r="JFJ104" s="197"/>
      <c r="JFK104" s="197"/>
      <c r="JFL104" s="197"/>
      <c r="JFM104" s="197"/>
      <c r="JFN104" s="197"/>
      <c r="JFO104" s="197"/>
      <c r="JFP104" s="197"/>
      <c r="JFQ104" s="197"/>
      <c r="JFR104" s="197"/>
      <c r="JFS104" s="197"/>
      <c r="JFT104" s="197"/>
      <c r="JFU104" s="197"/>
      <c r="JFV104" s="197"/>
      <c r="JFW104" s="197"/>
      <c r="JFX104" s="197"/>
      <c r="JFY104" s="197"/>
      <c r="JFZ104" s="197"/>
      <c r="JGA104" s="197"/>
      <c r="JGB104" s="197"/>
      <c r="JGC104" s="197"/>
      <c r="JGD104" s="197"/>
      <c r="JGE104" s="197"/>
      <c r="JGF104" s="197"/>
      <c r="JGG104" s="197"/>
      <c r="JGH104" s="197"/>
      <c r="JGI104" s="197"/>
      <c r="JGJ104" s="197"/>
      <c r="JGK104" s="197"/>
      <c r="JGL104" s="197"/>
      <c r="JGM104" s="197"/>
      <c r="JGN104" s="197"/>
      <c r="JGO104" s="197"/>
      <c r="JGP104" s="197"/>
      <c r="JGQ104" s="197"/>
      <c r="JGR104" s="197"/>
      <c r="JGS104" s="197"/>
      <c r="JGT104" s="197"/>
      <c r="JGU104" s="197"/>
      <c r="JGV104" s="197"/>
      <c r="JGW104" s="197"/>
      <c r="JGX104" s="197"/>
      <c r="JGY104" s="197"/>
      <c r="JGZ104" s="197"/>
      <c r="JHA104" s="197"/>
      <c r="JHB104" s="197"/>
      <c r="JHC104" s="197"/>
      <c r="JHD104" s="197"/>
      <c r="JHE104" s="197"/>
      <c r="JHF104" s="197"/>
      <c r="JHG104" s="197"/>
      <c r="JHH104" s="197"/>
      <c r="JHI104" s="197"/>
      <c r="JHJ104" s="197"/>
      <c r="JHK104" s="197"/>
      <c r="JHL104" s="197"/>
      <c r="JHM104" s="197"/>
      <c r="JHN104" s="197"/>
      <c r="JHO104" s="197"/>
      <c r="JHP104" s="197"/>
      <c r="JHQ104" s="197"/>
      <c r="JHR104" s="197"/>
      <c r="JHS104" s="197"/>
      <c r="JHT104" s="197"/>
      <c r="JHU104" s="197"/>
      <c r="JHV104" s="197"/>
      <c r="JHW104" s="197"/>
      <c r="JHX104" s="197"/>
      <c r="JHY104" s="197"/>
      <c r="JHZ104" s="197"/>
      <c r="JIA104" s="197"/>
      <c r="JIB104" s="197"/>
      <c r="JIC104" s="197"/>
      <c r="JID104" s="197"/>
      <c r="JIE104" s="197"/>
      <c r="JIF104" s="197"/>
      <c r="JIG104" s="197"/>
      <c r="JIH104" s="197"/>
      <c r="JII104" s="197"/>
      <c r="JIJ104" s="197"/>
      <c r="JIK104" s="197"/>
      <c r="JIL104" s="197"/>
      <c r="JIM104" s="197"/>
      <c r="JIN104" s="197"/>
      <c r="JIO104" s="197"/>
      <c r="JIP104" s="197"/>
      <c r="JIQ104" s="197"/>
      <c r="JIR104" s="197"/>
      <c r="JIS104" s="197"/>
      <c r="JIT104" s="197"/>
      <c r="JIU104" s="197"/>
      <c r="JIV104" s="197"/>
      <c r="JIW104" s="197"/>
      <c r="JIX104" s="197"/>
      <c r="JIY104" s="197"/>
      <c r="JIZ104" s="197"/>
      <c r="JJA104" s="197"/>
      <c r="JJB104" s="197"/>
      <c r="JJC104" s="197"/>
      <c r="JJD104" s="197"/>
      <c r="JJE104" s="197"/>
      <c r="JJF104" s="197"/>
      <c r="JJG104" s="197"/>
      <c r="JJH104" s="197"/>
      <c r="JJI104" s="197"/>
      <c r="JJJ104" s="197"/>
      <c r="JJK104" s="197"/>
      <c r="JJL104" s="197"/>
      <c r="JJM104" s="197"/>
      <c r="JJN104" s="197"/>
      <c r="JJO104" s="197"/>
      <c r="JJP104" s="197"/>
      <c r="JJQ104" s="197"/>
      <c r="JJR104" s="197"/>
      <c r="JJS104" s="197"/>
      <c r="JJT104" s="197"/>
      <c r="JJU104" s="197"/>
      <c r="JJV104" s="197"/>
      <c r="JJW104" s="197"/>
      <c r="JJX104" s="197"/>
      <c r="JJY104" s="197"/>
      <c r="JJZ104" s="197"/>
      <c r="JKA104" s="197"/>
      <c r="JKB104" s="197"/>
      <c r="JKC104" s="197"/>
      <c r="JKD104" s="197"/>
      <c r="JKE104" s="197"/>
      <c r="JKF104" s="197"/>
      <c r="JKG104" s="197"/>
      <c r="JKH104" s="197"/>
      <c r="JKI104" s="197"/>
      <c r="JKJ104" s="197"/>
      <c r="JKK104" s="197"/>
      <c r="JKL104" s="197"/>
      <c r="JKM104" s="197"/>
      <c r="JKN104" s="197"/>
      <c r="JKO104" s="197"/>
      <c r="JKP104" s="197"/>
      <c r="JKQ104" s="197"/>
      <c r="JKR104" s="197"/>
      <c r="JKS104" s="197"/>
      <c r="JKT104" s="197"/>
      <c r="JKU104" s="197"/>
      <c r="JKV104" s="197"/>
      <c r="JKW104" s="197"/>
      <c r="JKX104" s="197"/>
      <c r="JKY104" s="197"/>
      <c r="JKZ104" s="197"/>
      <c r="JLA104" s="197"/>
      <c r="JLB104" s="197"/>
      <c r="JLC104" s="197"/>
      <c r="JLD104" s="197"/>
      <c r="JLE104" s="197"/>
      <c r="JLF104" s="197"/>
      <c r="JLG104" s="197"/>
      <c r="JLH104" s="197"/>
      <c r="JLI104" s="197"/>
      <c r="JLJ104" s="197"/>
      <c r="JLK104" s="197"/>
      <c r="JLL104" s="197"/>
      <c r="JLM104" s="197"/>
      <c r="JLN104" s="197"/>
      <c r="JLO104" s="197"/>
      <c r="JLP104" s="197"/>
      <c r="JLQ104" s="197"/>
      <c r="JLR104" s="197"/>
      <c r="JLS104" s="197"/>
      <c r="JLT104" s="197"/>
      <c r="JLU104" s="197"/>
      <c r="JLV104" s="197"/>
      <c r="JLW104" s="197"/>
      <c r="JLX104" s="197"/>
      <c r="JLY104" s="197"/>
      <c r="JLZ104" s="197"/>
      <c r="JMA104" s="197"/>
      <c r="JMB104" s="197"/>
      <c r="JMC104" s="197"/>
      <c r="JMD104" s="197"/>
      <c r="JME104" s="197"/>
      <c r="JMF104" s="197"/>
      <c r="JMG104" s="197"/>
      <c r="JMH104" s="197"/>
      <c r="JMI104" s="197"/>
      <c r="JMJ104" s="197"/>
      <c r="JMK104" s="197"/>
      <c r="JML104" s="197"/>
      <c r="JMM104" s="197"/>
      <c r="JMN104" s="197"/>
      <c r="JMO104" s="197"/>
      <c r="JMP104" s="197"/>
      <c r="JMQ104" s="197"/>
      <c r="JMR104" s="197"/>
      <c r="JMS104" s="197"/>
      <c r="JMT104" s="197"/>
      <c r="JMU104" s="197"/>
      <c r="JMV104" s="197"/>
      <c r="JMW104" s="197"/>
      <c r="JMX104" s="197"/>
      <c r="JMY104" s="197"/>
      <c r="JMZ104" s="197"/>
      <c r="JNA104" s="197"/>
      <c r="JNB104" s="197"/>
      <c r="JNC104" s="197"/>
      <c r="JND104" s="197"/>
      <c r="JNE104" s="197"/>
      <c r="JNF104" s="197"/>
      <c r="JNG104" s="197"/>
      <c r="JNH104" s="197"/>
      <c r="JNI104" s="197"/>
      <c r="JNJ104" s="197"/>
      <c r="JNK104" s="197"/>
      <c r="JNL104" s="197"/>
      <c r="JNM104" s="197"/>
      <c r="JNN104" s="197"/>
      <c r="JNO104" s="197"/>
      <c r="JNP104" s="197"/>
      <c r="JNQ104" s="197"/>
      <c r="JNR104" s="197"/>
      <c r="JNS104" s="197"/>
      <c r="JNT104" s="197"/>
      <c r="JNU104" s="197"/>
      <c r="JNV104" s="197"/>
      <c r="JNW104" s="197"/>
      <c r="JNX104" s="197"/>
      <c r="JNY104" s="197"/>
      <c r="JNZ104" s="197"/>
      <c r="JOA104" s="197"/>
      <c r="JOB104" s="197"/>
      <c r="JOC104" s="197"/>
      <c r="JOD104" s="197"/>
      <c r="JOE104" s="197"/>
      <c r="JOF104" s="197"/>
      <c r="JOG104" s="197"/>
      <c r="JOH104" s="197"/>
      <c r="JOI104" s="197"/>
      <c r="JOJ104" s="197"/>
      <c r="JOK104" s="197"/>
      <c r="JOL104" s="197"/>
      <c r="JOM104" s="197"/>
      <c r="JON104" s="197"/>
      <c r="JOO104" s="197"/>
      <c r="JOP104" s="197"/>
      <c r="JOQ104" s="197"/>
      <c r="JOR104" s="197"/>
      <c r="JOS104" s="197"/>
      <c r="JOT104" s="197"/>
      <c r="JOU104" s="197"/>
      <c r="JOV104" s="197"/>
      <c r="JOW104" s="197"/>
      <c r="JOX104" s="197"/>
      <c r="JOY104" s="197"/>
      <c r="JOZ104" s="197"/>
      <c r="JPA104" s="197"/>
      <c r="JPB104" s="197"/>
      <c r="JPC104" s="197"/>
      <c r="JPD104" s="197"/>
      <c r="JPE104" s="197"/>
      <c r="JPF104" s="197"/>
      <c r="JPG104" s="197"/>
      <c r="JPH104" s="197"/>
      <c r="JPI104" s="197"/>
      <c r="JPJ104" s="197"/>
      <c r="JPK104" s="197"/>
      <c r="JPL104" s="197"/>
      <c r="JPM104" s="197"/>
      <c r="JPN104" s="197"/>
      <c r="JPO104" s="197"/>
      <c r="JPP104" s="197"/>
      <c r="JPQ104" s="197"/>
      <c r="JPR104" s="197"/>
      <c r="JPS104" s="197"/>
      <c r="JPT104" s="197"/>
      <c r="JPU104" s="197"/>
      <c r="JPV104" s="197"/>
      <c r="JPW104" s="197"/>
      <c r="JPX104" s="197"/>
      <c r="JPY104" s="197"/>
      <c r="JPZ104" s="197"/>
      <c r="JQA104" s="197"/>
      <c r="JQB104" s="197"/>
      <c r="JQC104" s="197"/>
      <c r="JQD104" s="197"/>
      <c r="JQE104" s="197"/>
      <c r="JQF104" s="197"/>
      <c r="JQG104" s="197"/>
      <c r="JQH104" s="197"/>
      <c r="JQI104" s="197"/>
      <c r="JQJ104" s="197"/>
      <c r="JQK104" s="197"/>
      <c r="JQL104" s="197"/>
      <c r="JQM104" s="197"/>
      <c r="JQN104" s="197"/>
      <c r="JQO104" s="197"/>
      <c r="JQP104" s="197"/>
      <c r="JQQ104" s="197"/>
      <c r="JQR104" s="197"/>
      <c r="JQS104" s="197"/>
      <c r="JQT104" s="197"/>
      <c r="JQU104" s="197"/>
      <c r="JQV104" s="197"/>
      <c r="JQW104" s="197"/>
      <c r="JQX104" s="197"/>
      <c r="JQY104" s="197"/>
      <c r="JQZ104" s="197"/>
      <c r="JRA104" s="197"/>
      <c r="JRB104" s="197"/>
      <c r="JRC104" s="197"/>
      <c r="JRD104" s="197"/>
      <c r="JRE104" s="197"/>
      <c r="JRF104" s="197"/>
      <c r="JRG104" s="197"/>
      <c r="JRH104" s="197"/>
      <c r="JRI104" s="197"/>
      <c r="JRJ104" s="197"/>
      <c r="JRK104" s="197"/>
      <c r="JRL104" s="197"/>
      <c r="JRM104" s="197"/>
      <c r="JRN104" s="197"/>
      <c r="JRO104" s="197"/>
      <c r="JRP104" s="197"/>
      <c r="JRQ104" s="197"/>
      <c r="JRR104" s="197"/>
      <c r="JRS104" s="197"/>
      <c r="JRT104" s="197"/>
      <c r="JRU104" s="197"/>
      <c r="JRV104" s="197"/>
      <c r="JRW104" s="197"/>
      <c r="JRX104" s="197"/>
      <c r="JRY104" s="197"/>
      <c r="JRZ104" s="197"/>
      <c r="JSA104" s="197"/>
      <c r="JSB104" s="197"/>
      <c r="JSC104" s="197"/>
      <c r="JSD104" s="197"/>
      <c r="JSE104" s="197"/>
      <c r="JSF104" s="197"/>
      <c r="JSG104" s="197"/>
      <c r="JSH104" s="197"/>
      <c r="JSI104" s="197"/>
      <c r="JSJ104" s="197"/>
      <c r="JSK104" s="197"/>
      <c r="JSL104" s="197"/>
      <c r="JSM104" s="197"/>
      <c r="JSN104" s="197"/>
      <c r="JSO104" s="197"/>
      <c r="JSP104" s="197"/>
      <c r="JSQ104" s="197"/>
      <c r="JSR104" s="197"/>
      <c r="JSS104" s="197"/>
      <c r="JST104" s="197"/>
      <c r="JSU104" s="197"/>
      <c r="JSV104" s="197"/>
      <c r="JSW104" s="197"/>
      <c r="JSX104" s="197"/>
      <c r="JSY104" s="197"/>
      <c r="JSZ104" s="197"/>
      <c r="JTA104" s="197"/>
      <c r="JTB104" s="197"/>
      <c r="JTC104" s="197"/>
      <c r="JTD104" s="197"/>
      <c r="JTE104" s="197"/>
      <c r="JTF104" s="197"/>
      <c r="JTG104" s="197"/>
      <c r="JTH104" s="197"/>
      <c r="JTI104" s="197"/>
      <c r="JTJ104" s="197"/>
      <c r="JTK104" s="197"/>
      <c r="JTL104" s="197"/>
      <c r="JTM104" s="197"/>
      <c r="JTN104" s="197"/>
      <c r="JTO104" s="197"/>
      <c r="JTP104" s="197"/>
      <c r="JTQ104" s="197"/>
      <c r="JTR104" s="197"/>
      <c r="JTS104" s="197"/>
      <c r="JTT104" s="197"/>
      <c r="JTU104" s="197"/>
      <c r="JTV104" s="197"/>
      <c r="JTW104" s="197"/>
      <c r="JTX104" s="197"/>
      <c r="JTY104" s="197"/>
      <c r="JTZ104" s="197"/>
      <c r="JUA104" s="197"/>
      <c r="JUB104" s="197"/>
      <c r="JUC104" s="197"/>
      <c r="JUD104" s="197"/>
      <c r="JUE104" s="197"/>
      <c r="JUF104" s="197"/>
      <c r="JUG104" s="197"/>
      <c r="JUH104" s="197"/>
      <c r="JUI104" s="197"/>
      <c r="JUJ104" s="197"/>
      <c r="JUK104" s="197"/>
      <c r="JUL104" s="197"/>
      <c r="JUM104" s="197"/>
      <c r="JUN104" s="197"/>
      <c r="JUO104" s="197"/>
      <c r="JUP104" s="197"/>
      <c r="JUQ104" s="197"/>
      <c r="JUR104" s="197"/>
      <c r="JUS104" s="197"/>
      <c r="JUT104" s="197"/>
      <c r="JUU104" s="197"/>
      <c r="JUV104" s="197"/>
      <c r="JUW104" s="197"/>
      <c r="JUX104" s="197"/>
      <c r="JUY104" s="197"/>
      <c r="JUZ104" s="197"/>
      <c r="JVA104" s="197"/>
      <c r="JVB104" s="197"/>
      <c r="JVC104" s="197"/>
      <c r="JVD104" s="197"/>
      <c r="JVE104" s="197"/>
      <c r="JVF104" s="197"/>
      <c r="JVG104" s="197"/>
      <c r="JVH104" s="197"/>
      <c r="JVI104" s="197"/>
      <c r="JVJ104" s="197"/>
      <c r="JVK104" s="197"/>
      <c r="JVL104" s="197"/>
      <c r="JVM104" s="197"/>
      <c r="JVN104" s="197"/>
      <c r="JVO104" s="197"/>
      <c r="JVP104" s="197"/>
      <c r="JVQ104" s="197"/>
      <c r="JVR104" s="197"/>
      <c r="JVS104" s="197"/>
      <c r="JVT104" s="197"/>
      <c r="JVU104" s="197"/>
      <c r="JVV104" s="197"/>
      <c r="JVW104" s="197"/>
      <c r="JVX104" s="197"/>
      <c r="JVY104" s="197"/>
      <c r="JVZ104" s="197"/>
      <c r="JWA104" s="197"/>
      <c r="JWB104" s="197"/>
      <c r="JWC104" s="197"/>
      <c r="JWD104" s="197"/>
      <c r="JWE104" s="197"/>
      <c r="JWF104" s="197"/>
      <c r="JWG104" s="197"/>
      <c r="JWH104" s="197"/>
      <c r="JWI104" s="197"/>
      <c r="JWJ104" s="197"/>
      <c r="JWK104" s="197"/>
      <c r="JWL104" s="197"/>
      <c r="JWM104" s="197"/>
      <c r="JWN104" s="197"/>
      <c r="JWO104" s="197"/>
      <c r="JWP104" s="197"/>
      <c r="JWQ104" s="197"/>
      <c r="JWR104" s="197"/>
      <c r="JWS104" s="197"/>
      <c r="JWT104" s="197"/>
      <c r="JWU104" s="197"/>
      <c r="JWV104" s="197"/>
      <c r="JWW104" s="197"/>
      <c r="JWX104" s="197"/>
      <c r="JWY104" s="197"/>
      <c r="JWZ104" s="197"/>
      <c r="JXA104" s="197"/>
      <c r="JXB104" s="197"/>
      <c r="JXC104" s="197"/>
      <c r="JXD104" s="197"/>
      <c r="JXE104" s="197"/>
      <c r="JXF104" s="197"/>
      <c r="JXG104" s="197"/>
      <c r="JXH104" s="197"/>
      <c r="JXI104" s="197"/>
      <c r="JXJ104" s="197"/>
      <c r="JXK104" s="197"/>
      <c r="JXL104" s="197"/>
      <c r="JXM104" s="197"/>
      <c r="JXN104" s="197"/>
      <c r="JXO104" s="197"/>
      <c r="JXP104" s="197"/>
      <c r="JXQ104" s="197"/>
      <c r="JXR104" s="197"/>
      <c r="JXS104" s="197"/>
      <c r="JXT104" s="197"/>
      <c r="JXU104" s="197"/>
      <c r="JXV104" s="197"/>
      <c r="JXW104" s="197"/>
      <c r="JXX104" s="197"/>
      <c r="JXY104" s="197"/>
      <c r="JXZ104" s="197"/>
      <c r="JYA104" s="197"/>
      <c r="JYB104" s="197"/>
      <c r="JYC104" s="197"/>
      <c r="JYD104" s="197"/>
      <c r="JYE104" s="197"/>
      <c r="JYF104" s="197"/>
      <c r="JYG104" s="197"/>
      <c r="JYH104" s="197"/>
      <c r="JYI104" s="197"/>
      <c r="JYJ104" s="197"/>
      <c r="JYK104" s="197"/>
      <c r="JYL104" s="197"/>
      <c r="JYM104" s="197"/>
      <c r="JYN104" s="197"/>
      <c r="JYO104" s="197"/>
      <c r="JYP104" s="197"/>
      <c r="JYQ104" s="197"/>
      <c r="JYR104" s="197"/>
      <c r="JYS104" s="197"/>
      <c r="JYT104" s="197"/>
      <c r="JYU104" s="197"/>
      <c r="JYV104" s="197"/>
      <c r="JYW104" s="197"/>
      <c r="JYX104" s="197"/>
      <c r="JYY104" s="197"/>
      <c r="JYZ104" s="197"/>
      <c r="JZA104" s="197"/>
      <c r="JZB104" s="197"/>
      <c r="JZC104" s="197"/>
      <c r="JZD104" s="197"/>
      <c r="JZE104" s="197"/>
      <c r="JZF104" s="197"/>
      <c r="JZG104" s="197"/>
      <c r="JZH104" s="197"/>
      <c r="JZI104" s="197"/>
      <c r="JZJ104" s="197"/>
      <c r="JZK104" s="197"/>
      <c r="JZL104" s="197"/>
      <c r="JZM104" s="197"/>
      <c r="JZN104" s="197"/>
      <c r="JZO104" s="197"/>
      <c r="JZP104" s="197"/>
      <c r="JZQ104" s="197"/>
      <c r="JZR104" s="197"/>
      <c r="JZS104" s="197"/>
      <c r="JZT104" s="197"/>
      <c r="JZU104" s="197"/>
      <c r="JZV104" s="197"/>
      <c r="JZW104" s="197"/>
      <c r="JZX104" s="197"/>
      <c r="JZY104" s="197"/>
      <c r="JZZ104" s="197"/>
      <c r="KAA104" s="197"/>
      <c r="KAB104" s="197"/>
      <c r="KAC104" s="197"/>
      <c r="KAD104" s="197"/>
      <c r="KAE104" s="197"/>
      <c r="KAF104" s="197"/>
      <c r="KAG104" s="197"/>
      <c r="KAH104" s="197"/>
      <c r="KAI104" s="197"/>
      <c r="KAJ104" s="197"/>
      <c r="KAK104" s="197"/>
      <c r="KAL104" s="197"/>
      <c r="KAM104" s="197"/>
      <c r="KAN104" s="197"/>
      <c r="KAO104" s="197"/>
      <c r="KAP104" s="197"/>
      <c r="KAQ104" s="197"/>
      <c r="KAR104" s="197"/>
      <c r="KAS104" s="197"/>
      <c r="KAT104" s="197"/>
      <c r="KAU104" s="197"/>
      <c r="KAV104" s="197"/>
      <c r="KAW104" s="197"/>
      <c r="KAX104" s="197"/>
      <c r="KAY104" s="197"/>
      <c r="KAZ104" s="197"/>
      <c r="KBA104" s="197"/>
      <c r="KBB104" s="197"/>
      <c r="KBC104" s="197"/>
      <c r="KBD104" s="197"/>
      <c r="KBE104" s="197"/>
      <c r="KBF104" s="197"/>
      <c r="KBG104" s="197"/>
      <c r="KBH104" s="197"/>
      <c r="KBI104" s="197"/>
      <c r="KBJ104" s="197"/>
      <c r="KBK104" s="197"/>
      <c r="KBL104" s="197"/>
      <c r="KBM104" s="197"/>
      <c r="KBN104" s="197"/>
      <c r="KBO104" s="197"/>
      <c r="KBP104" s="197"/>
      <c r="KBQ104" s="197"/>
      <c r="KBR104" s="197"/>
      <c r="KBS104" s="197"/>
      <c r="KBT104" s="197"/>
      <c r="KBU104" s="197"/>
      <c r="KBV104" s="197"/>
      <c r="KBW104" s="197"/>
      <c r="KBX104" s="197"/>
      <c r="KBY104" s="197"/>
      <c r="KBZ104" s="197"/>
      <c r="KCA104" s="197"/>
      <c r="KCB104" s="197"/>
      <c r="KCC104" s="197"/>
      <c r="KCD104" s="197"/>
      <c r="KCE104" s="197"/>
      <c r="KCF104" s="197"/>
      <c r="KCG104" s="197"/>
      <c r="KCH104" s="197"/>
      <c r="KCI104" s="197"/>
      <c r="KCJ104" s="197"/>
      <c r="KCK104" s="197"/>
      <c r="KCL104" s="197"/>
      <c r="KCM104" s="197"/>
      <c r="KCN104" s="197"/>
      <c r="KCO104" s="197"/>
      <c r="KCP104" s="197"/>
      <c r="KCQ104" s="197"/>
      <c r="KCR104" s="197"/>
      <c r="KCS104" s="197"/>
      <c r="KCT104" s="197"/>
      <c r="KCU104" s="197"/>
      <c r="KCV104" s="197"/>
      <c r="KCW104" s="197"/>
      <c r="KCX104" s="197"/>
      <c r="KCY104" s="197"/>
      <c r="KCZ104" s="197"/>
      <c r="KDA104" s="197"/>
      <c r="KDB104" s="197"/>
      <c r="KDC104" s="197"/>
      <c r="KDD104" s="197"/>
      <c r="KDE104" s="197"/>
      <c r="KDF104" s="197"/>
      <c r="KDG104" s="197"/>
      <c r="KDH104" s="197"/>
      <c r="KDI104" s="197"/>
      <c r="KDJ104" s="197"/>
      <c r="KDK104" s="197"/>
      <c r="KDL104" s="197"/>
      <c r="KDM104" s="197"/>
      <c r="KDN104" s="197"/>
      <c r="KDO104" s="197"/>
      <c r="KDP104" s="197"/>
      <c r="KDQ104" s="197"/>
      <c r="KDR104" s="197"/>
      <c r="KDS104" s="197"/>
      <c r="KDT104" s="197"/>
      <c r="KDU104" s="197"/>
      <c r="KDV104" s="197"/>
      <c r="KDW104" s="197"/>
      <c r="KDX104" s="197"/>
      <c r="KDY104" s="197"/>
      <c r="KDZ104" s="197"/>
      <c r="KEA104" s="197"/>
      <c r="KEB104" s="197"/>
      <c r="KEC104" s="197"/>
      <c r="KED104" s="197"/>
      <c r="KEE104" s="197"/>
      <c r="KEF104" s="197"/>
      <c r="KEG104" s="197"/>
      <c r="KEH104" s="197"/>
      <c r="KEI104" s="197"/>
      <c r="KEJ104" s="197"/>
      <c r="KEK104" s="197"/>
      <c r="KEL104" s="197"/>
      <c r="KEM104" s="197"/>
      <c r="KEN104" s="197"/>
      <c r="KEO104" s="197"/>
      <c r="KEP104" s="197"/>
      <c r="KEQ104" s="197"/>
      <c r="KER104" s="197"/>
      <c r="KES104" s="197"/>
      <c r="KET104" s="197"/>
      <c r="KEU104" s="197"/>
      <c r="KEV104" s="197"/>
      <c r="KEW104" s="197"/>
      <c r="KEX104" s="197"/>
      <c r="KEY104" s="197"/>
      <c r="KEZ104" s="197"/>
      <c r="KFA104" s="197"/>
      <c r="KFB104" s="197"/>
      <c r="KFC104" s="197"/>
      <c r="KFD104" s="197"/>
      <c r="KFE104" s="197"/>
      <c r="KFF104" s="197"/>
      <c r="KFG104" s="197"/>
      <c r="KFH104" s="197"/>
      <c r="KFI104" s="197"/>
      <c r="KFJ104" s="197"/>
      <c r="KFK104" s="197"/>
      <c r="KFL104" s="197"/>
      <c r="KFM104" s="197"/>
      <c r="KFN104" s="197"/>
      <c r="KFO104" s="197"/>
      <c r="KFP104" s="197"/>
      <c r="KFQ104" s="197"/>
      <c r="KFR104" s="197"/>
      <c r="KFS104" s="197"/>
      <c r="KFT104" s="197"/>
      <c r="KFU104" s="197"/>
      <c r="KFV104" s="197"/>
      <c r="KFW104" s="197"/>
      <c r="KFX104" s="197"/>
      <c r="KFY104" s="197"/>
      <c r="KFZ104" s="197"/>
      <c r="KGA104" s="197"/>
      <c r="KGB104" s="197"/>
      <c r="KGC104" s="197"/>
      <c r="KGD104" s="197"/>
      <c r="KGE104" s="197"/>
      <c r="KGF104" s="197"/>
      <c r="KGG104" s="197"/>
      <c r="KGH104" s="197"/>
      <c r="KGI104" s="197"/>
      <c r="KGJ104" s="197"/>
      <c r="KGK104" s="197"/>
      <c r="KGL104" s="197"/>
      <c r="KGM104" s="197"/>
      <c r="KGN104" s="197"/>
      <c r="KGO104" s="197"/>
      <c r="KGP104" s="197"/>
      <c r="KGQ104" s="197"/>
      <c r="KGR104" s="197"/>
      <c r="KGS104" s="197"/>
      <c r="KGT104" s="197"/>
      <c r="KGU104" s="197"/>
      <c r="KGV104" s="197"/>
      <c r="KGW104" s="197"/>
      <c r="KGX104" s="197"/>
      <c r="KGY104" s="197"/>
      <c r="KGZ104" s="197"/>
      <c r="KHA104" s="197"/>
      <c r="KHB104" s="197"/>
      <c r="KHC104" s="197"/>
      <c r="KHD104" s="197"/>
      <c r="KHE104" s="197"/>
      <c r="KHF104" s="197"/>
      <c r="KHG104" s="197"/>
      <c r="KHH104" s="197"/>
      <c r="KHI104" s="197"/>
      <c r="KHJ104" s="197"/>
      <c r="KHK104" s="197"/>
      <c r="KHL104" s="197"/>
      <c r="KHM104" s="197"/>
      <c r="KHN104" s="197"/>
      <c r="KHO104" s="197"/>
      <c r="KHP104" s="197"/>
      <c r="KHQ104" s="197"/>
      <c r="KHR104" s="197"/>
      <c r="KHS104" s="197"/>
      <c r="KHT104" s="197"/>
      <c r="KHU104" s="197"/>
      <c r="KHV104" s="197"/>
      <c r="KHW104" s="197"/>
      <c r="KHX104" s="197"/>
      <c r="KHY104" s="197"/>
      <c r="KHZ104" s="197"/>
      <c r="KIA104" s="197"/>
      <c r="KIB104" s="197"/>
      <c r="KIC104" s="197"/>
      <c r="KID104" s="197"/>
      <c r="KIE104" s="197"/>
      <c r="KIF104" s="197"/>
      <c r="KIG104" s="197"/>
      <c r="KIH104" s="197"/>
      <c r="KII104" s="197"/>
      <c r="KIJ104" s="197"/>
      <c r="KIK104" s="197"/>
      <c r="KIL104" s="197"/>
      <c r="KIM104" s="197"/>
      <c r="KIN104" s="197"/>
      <c r="KIO104" s="197"/>
      <c r="KIP104" s="197"/>
      <c r="KIQ104" s="197"/>
      <c r="KIR104" s="197"/>
      <c r="KIS104" s="197"/>
      <c r="KIT104" s="197"/>
      <c r="KIU104" s="197"/>
      <c r="KIV104" s="197"/>
      <c r="KIW104" s="197"/>
      <c r="KIX104" s="197"/>
      <c r="KIY104" s="197"/>
      <c r="KIZ104" s="197"/>
      <c r="KJA104" s="197"/>
      <c r="KJB104" s="197"/>
      <c r="KJC104" s="197"/>
      <c r="KJD104" s="197"/>
      <c r="KJE104" s="197"/>
      <c r="KJF104" s="197"/>
      <c r="KJG104" s="197"/>
      <c r="KJH104" s="197"/>
      <c r="KJI104" s="197"/>
      <c r="KJJ104" s="197"/>
      <c r="KJK104" s="197"/>
      <c r="KJL104" s="197"/>
      <c r="KJM104" s="197"/>
      <c r="KJN104" s="197"/>
      <c r="KJO104" s="197"/>
      <c r="KJP104" s="197"/>
      <c r="KJQ104" s="197"/>
      <c r="KJR104" s="197"/>
      <c r="KJS104" s="197"/>
      <c r="KJT104" s="197"/>
      <c r="KJU104" s="197"/>
      <c r="KJV104" s="197"/>
      <c r="KJW104" s="197"/>
      <c r="KJX104" s="197"/>
      <c r="KJY104" s="197"/>
      <c r="KJZ104" s="197"/>
      <c r="KKA104" s="197"/>
      <c r="KKB104" s="197"/>
      <c r="KKC104" s="197"/>
      <c r="KKD104" s="197"/>
      <c r="KKE104" s="197"/>
      <c r="KKF104" s="197"/>
      <c r="KKG104" s="197"/>
      <c r="KKH104" s="197"/>
      <c r="KKI104" s="197"/>
      <c r="KKJ104" s="197"/>
      <c r="KKK104" s="197"/>
      <c r="KKL104" s="197"/>
      <c r="KKM104" s="197"/>
      <c r="KKN104" s="197"/>
      <c r="KKO104" s="197"/>
      <c r="KKP104" s="197"/>
      <c r="KKQ104" s="197"/>
      <c r="KKR104" s="197"/>
      <c r="KKS104" s="197"/>
      <c r="KKT104" s="197"/>
      <c r="KKU104" s="197"/>
      <c r="KKV104" s="197"/>
      <c r="KKW104" s="197"/>
      <c r="KKX104" s="197"/>
      <c r="KKY104" s="197"/>
      <c r="KKZ104" s="197"/>
      <c r="KLA104" s="197"/>
      <c r="KLB104" s="197"/>
      <c r="KLC104" s="197"/>
      <c r="KLD104" s="197"/>
      <c r="KLE104" s="197"/>
      <c r="KLF104" s="197"/>
      <c r="KLG104" s="197"/>
      <c r="KLH104" s="197"/>
      <c r="KLI104" s="197"/>
      <c r="KLJ104" s="197"/>
      <c r="KLK104" s="197"/>
      <c r="KLL104" s="197"/>
      <c r="KLM104" s="197"/>
      <c r="KLN104" s="197"/>
      <c r="KLO104" s="197"/>
      <c r="KLP104" s="197"/>
      <c r="KLQ104" s="197"/>
      <c r="KLR104" s="197"/>
      <c r="KLS104" s="197"/>
      <c r="KLT104" s="197"/>
      <c r="KLU104" s="197"/>
      <c r="KLV104" s="197"/>
      <c r="KLW104" s="197"/>
      <c r="KLX104" s="197"/>
      <c r="KLY104" s="197"/>
      <c r="KLZ104" s="197"/>
      <c r="KMA104" s="197"/>
      <c r="KMB104" s="197"/>
      <c r="KMC104" s="197"/>
      <c r="KMD104" s="197"/>
      <c r="KME104" s="197"/>
      <c r="KMF104" s="197"/>
      <c r="KMG104" s="197"/>
      <c r="KMH104" s="197"/>
      <c r="KMI104" s="197"/>
      <c r="KMJ104" s="197"/>
      <c r="KMK104" s="197"/>
      <c r="KML104" s="197"/>
      <c r="KMM104" s="197"/>
      <c r="KMN104" s="197"/>
      <c r="KMO104" s="197"/>
      <c r="KMP104" s="197"/>
      <c r="KMQ104" s="197"/>
      <c r="KMR104" s="197"/>
      <c r="KMS104" s="197"/>
      <c r="KMT104" s="197"/>
      <c r="KMU104" s="197"/>
      <c r="KMV104" s="197"/>
      <c r="KMW104" s="197"/>
      <c r="KMX104" s="197"/>
      <c r="KMY104" s="197"/>
      <c r="KMZ104" s="197"/>
      <c r="KNA104" s="197"/>
      <c r="KNB104" s="197"/>
      <c r="KNC104" s="197"/>
      <c r="KND104" s="197"/>
      <c r="KNE104" s="197"/>
      <c r="KNF104" s="197"/>
      <c r="KNG104" s="197"/>
      <c r="KNH104" s="197"/>
      <c r="KNI104" s="197"/>
      <c r="KNJ104" s="197"/>
      <c r="KNK104" s="197"/>
      <c r="KNL104" s="197"/>
      <c r="KNM104" s="197"/>
      <c r="KNN104" s="197"/>
      <c r="KNO104" s="197"/>
      <c r="KNP104" s="197"/>
      <c r="KNQ104" s="197"/>
      <c r="KNR104" s="197"/>
      <c r="KNS104" s="197"/>
      <c r="KNT104" s="197"/>
      <c r="KNU104" s="197"/>
      <c r="KNV104" s="197"/>
      <c r="KNW104" s="197"/>
      <c r="KNX104" s="197"/>
      <c r="KNY104" s="197"/>
      <c r="KNZ104" s="197"/>
      <c r="KOA104" s="197"/>
      <c r="KOB104" s="197"/>
      <c r="KOC104" s="197"/>
      <c r="KOD104" s="197"/>
      <c r="KOE104" s="197"/>
      <c r="KOF104" s="197"/>
      <c r="KOG104" s="197"/>
      <c r="KOH104" s="197"/>
      <c r="KOI104" s="197"/>
      <c r="KOJ104" s="197"/>
      <c r="KOK104" s="197"/>
      <c r="KOL104" s="197"/>
      <c r="KOM104" s="197"/>
      <c r="KON104" s="197"/>
      <c r="KOO104" s="197"/>
      <c r="KOP104" s="197"/>
      <c r="KOQ104" s="197"/>
      <c r="KOR104" s="197"/>
      <c r="KOS104" s="197"/>
      <c r="KOT104" s="197"/>
      <c r="KOU104" s="197"/>
      <c r="KOV104" s="197"/>
      <c r="KOW104" s="197"/>
      <c r="KOX104" s="197"/>
      <c r="KOY104" s="197"/>
      <c r="KOZ104" s="197"/>
      <c r="KPA104" s="197"/>
      <c r="KPB104" s="197"/>
      <c r="KPC104" s="197"/>
      <c r="KPD104" s="197"/>
      <c r="KPE104" s="197"/>
      <c r="KPF104" s="197"/>
      <c r="KPG104" s="197"/>
      <c r="KPH104" s="197"/>
      <c r="KPI104" s="197"/>
      <c r="KPJ104" s="197"/>
      <c r="KPK104" s="197"/>
      <c r="KPL104" s="197"/>
      <c r="KPM104" s="197"/>
      <c r="KPN104" s="197"/>
      <c r="KPO104" s="197"/>
      <c r="KPP104" s="197"/>
      <c r="KPQ104" s="197"/>
      <c r="KPR104" s="197"/>
      <c r="KPS104" s="197"/>
      <c r="KPT104" s="197"/>
      <c r="KPU104" s="197"/>
      <c r="KPV104" s="197"/>
      <c r="KPW104" s="197"/>
      <c r="KPX104" s="197"/>
      <c r="KPY104" s="197"/>
      <c r="KPZ104" s="197"/>
      <c r="KQA104" s="197"/>
      <c r="KQB104" s="197"/>
      <c r="KQC104" s="197"/>
      <c r="KQD104" s="197"/>
      <c r="KQE104" s="197"/>
      <c r="KQF104" s="197"/>
      <c r="KQG104" s="197"/>
      <c r="KQH104" s="197"/>
      <c r="KQI104" s="197"/>
      <c r="KQJ104" s="197"/>
      <c r="KQK104" s="197"/>
      <c r="KQL104" s="197"/>
      <c r="KQM104" s="197"/>
      <c r="KQN104" s="197"/>
      <c r="KQO104" s="197"/>
      <c r="KQP104" s="197"/>
      <c r="KQQ104" s="197"/>
      <c r="KQR104" s="197"/>
      <c r="KQS104" s="197"/>
      <c r="KQT104" s="197"/>
      <c r="KQU104" s="197"/>
      <c r="KQV104" s="197"/>
      <c r="KQW104" s="197"/>
      <c r="KQX104" s="197"/>
      <c r="KQY104" s="197"/>
      <c r="KQZ104" s="197"/>
      <c r="KRA104" s="197"/>
      <c r="KRB104" s="197"/>
      <c r="KRC104" s="197"/>
      <c r="KRD104" s="197"/>
      <c r="KRE104" s="197"/>
      <c r="KRF104" s="197"/>
      <c r="KRG104" s="197"/>
      <c r="KRH104" s="197"/>
      <c r="KRI104" s="197"/>
      <c r="KRJ104" s="197"/>
      <c r="KRK104" s="197"/>
      <c r="KRL104" s="197"/>
      <c r="KRM104" s="197"/>
      <c r="KRN104" s="197"/>
      <c r="KRO104" s="197"/>
      <c r="KRP104" s="197"/>
      <c r="KRQ104" s="197"/>
      <c r="KRR104" s="197"/>
      <c r="KRS104" s="197"/>
      <c r="KRT104" s="197"/>
      <c r="KRU104" s="197"/>
      <c r="KRV104" s="197"/>
      <c r="KRW104" s="197"/>
      <c r="KRX104" s="197"/>
      <c r="KRY104" s="197"/>
      <c r="KRZ104" s="197"/>
      <c r="KSA104" s="197"/>
      <c r="KSB104" s="197"/>
      <c r="KSC104" s="197"/>
      <c r="KSD104" s="197"/>
      <c r="KSE104" s="197"/>
      <c r="KSF104" s="197"/>
      <c r="KSG104" s="197"/>
      <c r="KSH104" s="197"/>
      <c r="KSI104" s="197"/>
      <c r="KSJ104" s="197"/>
      <c r="KSK104" s="197"/>
      <c r="KSL104" s="197"/>
      <c r="KSM104" s="197"/>
      <c r="KSN104" s="197"/>
      <c r="KSO104" s="197"/>
      <c r="KSP104" s="197"/>
      <c r="KSQ104" s="197"/>
      <c r="KSR104" s="197"/>
      <c r="KSS104" s="197"/>
      <c r="KST104" s="197"/>
      <c r="KSU104" s="197"/>
      <c r="KSV104" s="197"/>
      <c r="KSW104" s="197"/>
      <c r="KSX104" s="197"/>
      <c r="KSY104" s="197"/>
      <c r="KSZ104" s="197"/>
      <c r="KTA104" s="197"/>
      <c r="KTB104" s="197"/>
      <c r="KTC104" s="197"/>
      <c r="KTD104" s="197"/>
      <c r="KTE104" s="197"/>
      <c r="KTF104" s="197"/>
      <c r="KTG104" s="197"/>
      <c r="KTH104" s="197"/>
      <c r="KTI104" s="197"/>
      <c r="KTJ104" s="197"/>
      <c r="KTK104" s="197"/>
      <c r="KTL104" s="197"/>
      <c r="KTM104" s="197"/>
      <c r="KTN104" s="197"/>
      <c r="KTO104" s="197"/>
      <c r="KTP104" s="197"/>
      <c r="KTQ104" s="197"/>
      <c r="KTR104" s="197"/>
      <c r="KTS104" s="197"/>
      <c r="KTT104" s="197"/>
      <c r="KTU104" s="197"/>
      <c r="KTV104" s="197"/>
      <c r="KTW104" s="197"/>
      <c r="KTX104" s="197"/>
      <c r="KTY104" s="197"/>
      <c r="KTZ104" s="197"/>
      <c r="KUA104" s="197"/>
      <c r="KUB104" s="197"/>
      <c r="KUC104" s="197"/>
      <c r="KUD104" s="197"/>
      <c r="KUE104" s="197"/>
      <c r="KUF104" s="197"/>
      <c r="KUG104" s="197"/>
      <c r="KUH104" s="197"/>
      <c r="KUI104" s="197"/>
      <c r="KUJ104" s="197"/>
      <c r="KUK104" s="197"/>
      <c r="KUL104" s="197"/>
      <c r="KUM104" s="197"/>
      <c r="KUN104" s="197"/>
      <c r="KUO104" s="197"/>
      <c r="KUP104" s="197"/>
      <c r="KUQ104" s="197"/>
      <c r="KUR104" s="197"/>
      <c r="KUS104" s="197"/>
      <c r="KUT104" s="197"/>
      <c r="KUU104" s="197"/>
      <c r="KUV104" s="197"/>
      <c r="KUW104" s="197"/>
      <c r="KUX104" s="197"/>
      <c r="KUY104" s="197"/>
      <c r="KUZ104" s="197"/>
      <c r="KVA104" s="197"/>
      <c r="KVB104" s="197"/>
      <c r="KVC104" s="197"/>
      <c r="KVD104" s="197"/>
      <c r="KVE104" s="197"/>
      <c r="KVF104" s="197"/>
      <c r="KVG104" s="197"/>
      <c r="KVH104" s="197"/>
      <c r="KVI104" s="197"/>
      <c r="KVJ104" s="197"/>
      <c r="KVK104" s="197"/>
      <c r="KVL104" s="197"/>
      <c r="KVM104" s="197"/>
      <c r="KVN104" s="197"/>
      <c r="KVO104" s="197"/>
      <c r="KVP104" s="197"/>
      <c r="KVQ104" s="197"/>
      <c r="KVR104" s="197"/>
      <c r="KVS104" s="197"/>
      <c r="KVT104" s="197"/>
      <c r="KVU104" s="197"/>
      <c r="KVV104" s="197"/>
      <c r="KVW104" s="197"/>
      <c r="KVX104" s="197"/>
      <c r="KVY104" s="197"/>
      <c r="KVZ104" s="197"/>
      <c r="KWA104" s="197"/>
      <c r="KWB104" s="197"/>
      <c r="KWC104" s="197"/>
      <c r="KWD104" s="197"/>
      <c r="KWE104" s="197"/>
      <c r="KWF104" s="197"/>
      <c r="KWG104" s="197"/>
      <c r="KWH104" s="197"/>
      <c r="KWI104" s="197"/>
      <c r="KWJ104" s="197"/>
      <c r="KWK104" s="197"/>
      <c r="KWL104" s="197"/>
      <c r="KWM104" s="197"/>
      <c r="KWN104" s="197"/>
      <c r="KWO104" s="197"/>
      <c r="KWP104" s="197"/>
      <c r="KWQ104" s="197"/>
      <c r="KWR104" s="197"/>
      <c r="KWS104" s="197"/>
      <c r="KWT104" s="197"/>
      <c r="KWU104" s="197"/>
      <c r="KWV104" s="197"/>
      <c r="KWW104" s="197"/>
      <c r="KWX104" s="197"/>
      <c r="KWY104" s="197"/>
      <c r="KWZ104" s="197"/>
      <c r="KXA104" s="197"/>
      <c r="KXB104" s="197"/>
      <c r="KXC104" s="197"/>
      <c r="KXD104" s="197"/>
      <c r="KXE104" s="197"/>
      <c r="KXF104" s="197"/>
      <c r="KXG104" s="197"/>
      <c r="KXH104" s="197"/>
      <c r="KXI104" s="197"/>
      <c r="KXJ104" s="197"/>
      <c r="KXK104" s="197"/>
      <c r="KXL104" s="197"/>
      <c r="KXM104" s="197"/>
      <c r="KXN104" s="197"/>
      <c r="KXO104" s="197"/>
      <c r="KXP104" s="197"/>
      <c r="KXQ104" s="197"/>
      <c r="KXR104" s="197"/>
      <c r="KXS104" s="197"/>
      <c r="KXT104" s="197"/>
      <c r="KXU104" s="197"/>
      <c r="KXV104" s="197"/>
      <c r="KXW104" s="197"/>
      <c r="KXX104" s="197"/>
      <c r="KXY104" s="197"/>
      <c r="KXZ104" s="197"/>
      <c r="KYA104" s="197"/>
      <c r="KYB104" s="197"/>
      <c r="KYC104" s="197"/>
      <c r="KYD104" s="197"/>
      <c r="KYE104" s="197"/>
      <c r="KYF104" s="197"/>
      <c r="KYG104" s="197"/>
      <c r="KYH104" s="197"/>
      <c r="KYI104" s="197"/>
      <c r="KYJ104" s="197"/>
      <c r="KYK104" s="197"/>
      <c r="KYL104" s="197"/>
      <c r="KYM104" s="197"/>
      <c r="KYN104" s="197"/>
      <c r="KYO104" s="197"/>
      <c r="KYP104" s="197"/>
      <c r="KYQ104" s="197"/>
      <c r="KYR104" s="197"/>
      <c r="KYS104" s="197"/>
      <c r="KYT104" s="197"/>
      <c r="KYU104" s="197"/>
      <c r="KYV104" s="197"/>
      <c r="KYW104" s="197"/>
      <c r="KYX104" s="197"/>
      <c r="KYY104" s="197"/>
      <c r="KYZ104" s="197"/>
      <c r="KZA104" s="197"/>
      <c r="KZB104" s="197"/>
      <c r="KZC104" s="197"/>
      <c r="KZD104" s="197"/>
      <c r="KZE104" s="197"/>
      <c r="KZF104" s="197"/>
      <c r="KZG104" s="197"/>
      <c r="KZH104" s="197"/>
      <c r="KZI104" s="197"/>
      <c r="KZJ104" s="197"/>
      <c r="KZK104" s="197"/>
      <c r="KZL104" s="197"/>
      <c r="KZM104" s="197"/>
      <c r="KZN104" s="197"/>
      <c r="KZO104" s="197"/>
      <c r="KZP104" s="197"/>
      <c r="KZQ104" s="197"/>
      <c r="KZR104" s="197"/>
      <c r="KZS104" s="197"/>
      <c r="KZT104" s="197"/>
      <c r="KZU104" s="197"/>
      <c r="KZV104" s="197"/>
      <c r="KZW104" s="197"/>
      <c r="KZX104" s="197"/>
      <c r="KZY104" s="197"/>
      <c r="KZZ104" s="197"/>
      <c r="LAA104" s="197"/>
      <c r="LAB104" s="197"/>
      <c r="LAC104" s="197"/>
      <c r="LAD104" s="197"/>
      <c r="LAE104" s="197"/>
      <c r="LAF104" s="197"/>
      <c r="LAG104" s="197"/>
      <c r="LAH104" s="197"/>
      <c r="LAI104" s="197"/>
      <c r="LAJ104" s="197"/>
      <c r="LAK104" s="197"/>
      <c r="LAL104" s="197"/>
      <c r="LAM104" s="197"/>
      <c r="LAN104" s="197"/>
      <c r="LAO104" s="197"/>
      <c r="LAP104" s="197"/>
      <c r="LAQ104" s="197"/>
      <c r="LAR104" s="197"/>
      <c r="LAS104" s="197"/>
      <c r="LAT104" s="197"/>
      <c r="LAU104" s="197"/>
      <c r="LAV104" s="197"/>
      <c r="LAW104" s="197"/>
      <c r="LAX104" s="197"/>
      <c r="LAY104" s="197"/>
      <c r="LAZ104" s="197"/>
      <c r="LBA104" s="197"/>
      <c r="LBB104" s="197"/>
      <c r="LBC104" s="197"/>
      <c r="LBD104" s="197"/>
      <c r="LBE104" s="197"/>
      <c r="LBF104" s="197"/>
      <c r="LBG104" s="197"/>
      <c r="LBH104" s="197"/>
      <c r="LBI104" s="197"/>
      <c r="LBJ104" s="197"/>
      <c r="LBK104" s="197"/>
      <c r="LBL104" s="197"/>
      <c r="LBM104" s="197"/>
      <c r="LBN104" s="197"/>
      <c r="LBO104" s="197"/>
      <c r="LBP104" s="197"/>
      <c r="LBQ104" s="197"/>
      <c r="LBR104" s="197"/>
      <c r="LBS104" s="197"/>
      <c r="LBT104" s="197"/>
      <c r="LBU104" s="197"/>
      <c r="LBV104" s="197"/>
      <c r="LBW104" s="197"/>
      <c r="LBX104" s="197"/>
      <c r="LBY104" s="197"/>
      <c r="LBZ104" s="197"/>
      <c r="LCA104" s="197"/>
      <c r="LCB104" s="197"/>
      <c r="LCC104" s="197"/>
      <c r="LCD104" s="197"/>
      <c r="LCE104" s="197"/>
      <c r="LCF104" s="197"/>
      <c r="LCG104" s="197"/>
      <c r="LCH104" s="197"/>
      <c r="LCI104" s="197"/>
      <c r="LCJ104" s="197"/>
      <c r="LCK104" s="197"/>
      <c r="LCL104" s="197"/>
      <c r="LCM104" s="197"/>
      <c r="LCN104" s="197"/>
      <c r="LCO104" s="197"/>
      <c r="LCP104" s="197"/>
      <c r="LCQ104" s="197"/>
      <c r="LCR104" s="197"/>
      <c r="LCS104" s="197"/>
      <c r="LCT104" s="197"/>
      <c r="LCU104" s="197"/>
      <c r="LCV104" s="197"/>
      <c r="LCW104" s="197"/>
      <c r="LCX104" s="197"/>
      <c r="LCY104" s="197"/>
      <c r="LCZ104" s="197"/>
      <c r="LDA104" s="197"/>
      <c r="LDB104" s="197"/>
      <c r="LDC104" s="197"/>
      <c r="LDD104" s="197"/>
      <c r="LDE104" s="197"/>
      <c r="LDF104" s="197"/>
      <c r="LDG104" s="197"/>
      <c r="LDH104" s="197"/>
      <c r="LDI104" s="197"/>
      <c r="LDJ104" s="197"/>
      <c r="LDK104" s="197"/>
      <c r="LDL104" s="197"/>
      <c r="LDM104" s="197"/>
      <c r="LDN104" s="197"/>
      <c r="LDO104" s="197"/>
      <c r="LDP104" s="197"/>
      <c r="LDQ104" s="197"/>
      <c r="LDR104" s="197"/>
      <c r="LDS104" s="197"/>
      <c r="LDT104" s="197"/>
      <c r="LDU104" s="197"/>
      <c r="LDV104" s="197"/>
      <c r="LDW104" s="197"/>
      <c r="LDX104" s="197"/>
      <c r="LDY104" s="197"/>
      <c r="LDZ104" s="197"/>
      <c r="LEA104" s="197"/>
      <c r="LEB104" s="197"/>
      <c r="LEC104" s="197"/>
      <c r="LED104" s="197"/>
      <c r="LEE104" s="197"/>
      <c r="LEF104" s="197"/>
      <c r="LEG104" s="197"/>
      <c r="LEH104" s="197"/>
      <c r="LEI104" s="197"/>
      <c r="LEJ104" s="197"/>
      <c r="LEK104" s="197"/>
      <c r="LEL104" s="197"/>
      <c r="LEM104" s="197"/>
      <c r="LEN104" s="197"/>
      <c r="LEO104" s="197"/>
      <c r="LEP104" s="197"/>
      <c r="LEQ104" s="197"/>
      <c r="LER104" s="197"/>
      <c r="LES104" s="197"/>
      <c r="LET104" s="197"/>
      <c r="LEU104" s="197"/>
      <c r="LEV104" s="197"/>
      <c r="LEW104" s="197"/>
      <c r="LEX104" s="197"/>
      <c r="LEY104" s="197"/>
      <c r="LEZ104" s="197"/>
      <c r="LFA104" s="197"/>
      <c r="LFB104" s="197"/>
      <c r="LFC104" s="197"/>
      <c r="LFD104" s="197"/>
      <c r="LFE104" s="197"/>
      <c r="LFF104" s="197"/>
      <c r="LFG104" s="197"/>
      <c r="LFH104" s="197"/>
      <c r="LFI104" s="197"/>
      <c r="LFJ104" s="197"/>
      <c r="LFK104" s="197"/>
      <c r="LFL104" s="197"/>
      <c r="LFM104" s="197"/>
      <c r="LFN104" s="197"/>
      <c r="LFO104" s="197"/>
      <c r="LFP104" s="197"/>
      <c r="LFQ104" s="197"/>
      <c r="LFR104" s="197"/>
      <c r="LFS104" s="197"/>
      <c r="LFT104" s="197"/>
      <c r="LFU104" s="197"/>
      <c r="LFV104" s="197"/>
      <c r="LFW104" s="197"/>
      <c r="LFX104" s="197"/>
      <c r="LFY104" s="197"/>
      <c r="LFZ104" s="197"/>
      <c r="LGA104" s="197"/>
      <c r="LGB104" s="197"/>
      <c r="LGC104" s="197"/>
      <c r="LGD104" s="197"/>
      <c r="LGE104" s="197"/>
      <c r="LGF104" s="197"/>
      <c r="LGG104" s="197"/>
      <c r="LGH104" s="197"/>
      <c r="LGI104" s="197"/>
      <c r="LGJ104" s="197"/>
      <c r="LGK104" s="197"/>
      <c r="LGL104" s="197"/>
      <c r="LGM104" s="197"/>
      <c r="LGN104" s="197"/>
      <c r="LGO104" s="197"/>
      <c r="LGP104" s="197"/>
      <c r="LGQ104" s="197"/>
      <c r="LGR104" s="197"/>
      <c r="LGS104" s="197"/>
      <c r="LGT104" s="197"/>
      <c r="LGU104" s="197"/>
      <c r="LGV104" s="197"/>
      <c r="LGW104" s="197"/>
      <c r="LGX104" s="197"/>
      <c r="LGY104" s="197"/>
      <c r="LGZ104" s="197"/>
      <c r="LHA104" s="197"/>
      <c r="LHB104" s="197"/>
      <c r="LHC104" s="197"/>
      <c r="LHD104" s="197"/>
      <c r="LHE104" s="197"/>
      <c r="LHF104" s="197"/>
      <c r="LHG104" s="197"/>
      <c r="LHH104" s="197"/>
      <c r="LHI104" s="197"/>
      <c r="LHJ104" s="197"/>
      <c r="LHK104" s="197"/>
      <c r="LHL104" s="197"/>
      <c r="LHM104" s="197"/>
      <c r="LHN104" s="197"/>
      <c r="LHO104" s="197"/>
      <c r="LHP104" s="197"/>
      <c r="LHQ104" s="197"/>
      <c r="LHR104" s="197"/>
      <c r="LHS104" s="197"/>
      <c r="LHT104" s="197"/>
      <c r="LHU104" s="197"/>
      <c r="LHV104" s="197"/>
      <c r="LHW104" s="197"/>
      <c r="LHX104" s="197"/>
      <c r="LHY104" s="197"/>
      <c r="LHZ104" s="197"/>
      <c r="LIA104" s="197"/>
      <c r="LIB104" s="197"/>
      <c r="LIC104" s="197"/>
      <c r="LID104" s="197"/>
      <c r="LIE104" s="197"/>
      <c r="LIF104" s="197"/>
      <c r="LIG104" s="197"/>
      <c r="LIH104" s="197"/>
      <c r="LII104" s="197"/>
      <c r="LIJ104" s="197"/>
      <c r="LIK104" s="197"/>
      <c r="LIL104" s="197"/>
      <c r="LIM104" s="197"/>
      <c r="LIN104" s="197"/>
      <c r="LIO104" s="197"/>
      <c r="LIP104" s="197"/>
      <c r="LIQ104" s="197"/>
      <c r="LIR104" s="197"/>
      <c r="LIS104" s="197"/>
      <c r="LIT104" s="197"/>
      <c r="LIU104" s="197"/>
      <c r="LIV104" s="197"/>
      <c r="LIW104" s="197"/>
      <c r="LIX104" s="197"/>
      <c r="LIY104" s="197"/>
      <c r="LIZ104" s="197"/>
      <c r="LJA104" s="197"/>
      <c r="LJB104" s="197"/>
      <c r="LJC104" s="197"/>
      <c r="LJD104" s="197"/>
      <c r="LJE104" s="197"/>
      <c r="LJF104" s="197"/>
      <c r="LJG104" s="197"/>
      <c r="LJH104" s="197"/>
      <c r="LJI104" s="197"/>
      <c r="LJJ104" s="197"/>
      <c r="LJK104" s="197"/>
      <c r="LJL104" s="197"/>
      <c r="LJM104" s="197"/>
      <c r="LJN104" s="197"/>
      <c r="LJO104" s="197"/>
      <c r="LJP104" s="197"/>
      <c r="LJQ104" s="197"/>
      <c r="LJR104" s="197"/>
      <c r="LJS104" s="197"/>
      <c r="LJT104" s="197"/>
      <c r="LJU104" s="197"/>
      <c r="LJV104" s="197"/>
      <c r="LJW104" s="197"/>
      <c r="LJX104" s="197"/>
      <c r="LJY104" s="197"/>
      <c r="LJZ104" s="197"/>
      <c r="LKA104" s="197"/>
      <c r="LKB104" s="197"/>
      <c r="LKC104" s="197"/>
      <c r="LKD104" s="197"/>
      <c r="LKE104" s="197"/>
      <c r="LKF104" s="197"/>
      <c r="LKG104" s="197"/>
      <c r="LKH104" s="197"/>
      <c r="LKI104" s="197"/>
      <c r="LKJ104" s="197"/>
      <c r="LKK104" s="197"/>
      <c r="LKL104" s="197"/>
      <c r="LKM104" s="197"/>
      <c r="LKN104" s="197"/>
      <c r="LKO104" s="197"/>
      <c r="LKP104" s="197"/>
      <c r="LKQ104" s="197"/>
      <c r="LKR104" s="197"/>
      <c r="LKS104" s="197"/>
      <c r="LKT104" s="197"/>
      <c r="LKU104" s="197"/>
      <c r="LKV104" s="197"/>
      <c r="LKW104" s="197"/>
      <c r="LKX104" s="197"/>
      <c r="LKY104" s="197"/>
      <c r="LKZ104" s="197"/>
      <c r="LLA104" s="197"/>
      <c r="LLB104" s="197"/>
      <c r="LLC104" s="197"/>
      <c r="LLD104" s="197"/>
      <c r="LLE104" s="197"/>
      <c r="LLF104" s="197"/>
      <c r="LLG104" s="197"/>
      <c r="LLH104" s="197"/>
      <c r="LLI104" s="197"/>
      <c r="LLJ104" s="197"/>
      <c r="LLK104" s="197"/>
      <c r="LLL104" s="197"/>
      <c r="LLM104" s="197"/>
      <c r="LLN104" s="197"/>
      <c r="LLO104" s="197"/>
      <c r="LLP104" s="197"/>
      <c r="LLQ104" s="197"/>
      <c r="LLR104" s="197"/>
      <c r="LLS104" s="197"/>
      <c r="LLT104" s="197"/>
      <c r="LLU104" s="197"/>
      <c r="LLV104" s="197"/>
      <c r="LLW104" s="197"/>
      <c r="LLX104" s="197"/>
      <c r="LLY104" s="197"/>
      <c r="LLZ104" s="197"/>
      <c r="LMA104" s="197"/>
      <c r="LMB104" s="197"/>
      <c r="LMC104" s="197"/>
      <c r="LMD104" s="197"/>
      <c r="LME104" s="197"/>
      <c r="LMF104" s="197"/>
      <c r="LMG104" s="197"/>
      <c r="LMH104" s="197"/>
      <c r="LMI104" s="197"/>
      <c r="LMJ104" s="197"/>
      <c r="LMK104" s="197"/>
      <c r="LML104" s="197"/>
      <c r="LMM104" s="197"/>
      <c r="LMN104" s="197"/>
      <c r="LMO104" s="197"/>
      <c r="LMP104" s="197"/>
      <c r="LMQ104" s="197"/>
      <c r="LMR104" s="197"/>
      <c r="LMS104" s="197"/>
      <c r="LMT104" s="197"/>
      <c r="LMU104" s="197"/>
      <c r="LMV104" s="197"/>
      <c r="LMW104" s="197"/>
      <c r="LMX104" s="197"/>
      <c r="LMY104" s="197"/>
      <c r="LMZ104" s="197"/>
      <c r="LNA104" s="197"/>
      <c r="LNB104" s="197"/>
      <c r="LNC104" s="197"/>
      <c r="LND104" s="197"/>
      <c r="LNE104" s="197"/>
      <c r="LNF104" s="197"/>
      <c r="LNG104" s="197"/>
      <c r="LNH104" s="197"/>
      <c r="LNI104" s="197"/>
      <c r="LNJ104" s="197"/>
      <c r="LNK104" s="197"/>
      <c r="LNL104" s="197"/>
      <c r="LNM104" s="197"/>
      <c r="LNN104" s="197"/>
      <c r="LNO104" s="197"/>
      <c r="LNP104" s="197"/>
      <c r="LNQ104" s="197"/>
      <c r="LNR104" s="197"/>
      <c r="LNS104" s="197"/>
      <c r="LNT104" s="197"/>
      <c r="LNU104" s="197"/>
      <c r="LNV104" s="197"/>
      <c r="LNW104" s="197"/>
      <c r="LNX104" s="197"/>
      <c r="LNY104" s="197"/>
      <c r="LNZ104" s="197"/>
      <c r="LOA104" s="197"/>
      <c r="LOB104" s="197"/>
      <c r="LOC104" s="197"/>
      <c r="LOD104" s="197"/>
      <c r="LOE104" s="197"/>
      <c r="LOF104" s="197"/>
      <c r="LOG104" s="197"/>
      <c r="LOH104" s="197"/>
      <c r="LOI104" s="197"/>
      <c r="LOJ104" s="197"/>
      <c r="LOK104" s="197"/>
      <c r="LOL104" s="197"/>
      <c r="LOM104" s="197"/>
      <c r="LON104" s="197"/>
      <c r="LOO104" s="197"/>
      <c r="LOP104" s="197"/>
      <c r="LOQ104" s="197"/>
      <c r="LOR104" s="197"/>
      <c r="LOS104" s="197"/>
      <c r="LOT104" s="197"/>
      <c r="LOU104" s="197"/>
      <c r="LOV104" s="197"/>
      <c r="LOW104" s="197"/>
      <c r="LOX104" s="197"/>
      <c r="LOY104" s="197"/>
      <c r="LOZ104" s="197"/>
      <c r="LPA104" s="197"/>
      <c r="LPB104" s="197"/>
      <c r="LPC104" s="197"/>
      <c r="LPD104" s="197"/>
      <c r="LPE104" s="197"/>
      <c r="LPF104" s="197"/>
      <c r="LPG104" s="197"/>
      <c r="LPH104" s="197"/>
      <c r="LPI104" s="197"/>
      <c r="LPJ104" s="197"/>
      <c r="LPK104" s="197"/>
      <c r="LPL104" s="197"/>
      <c r="LPM104" s="197"/>
      <c r="LPN104" s="197"/>
      <c r="LPO104" s="197"/>
      <c r="LPP104" s="197"/>
      <c r="LPQ104" s="197"/>
      <c r="LPR104" s="197"/>
      <c r="LPS104" s="197"/>
      <c r="LPT104" s="197"/>
      <c r="LPU104" s="197"/>
      <c r="LPV104" s="197"/>
      <c r="LPW104" s="197"/>
      <c r="LPX104" s="197"/>
      <c r="LPY104" s="197"/>
      <c r="LPZ104" s="197"/>
      <c r="LQA104" s="197"/>
      <c r="LQB104" s="197"/>
      <c r="LQC104" s="197"/>
      <c r="LQD104" s="197"/>
      <c r="LQE104" s="197"/>
      <c r="LQF104" s="197"/>
      <c r="LQG104" s="197"/>
      <c r="LQH104" s="197"/>
      <c r="LQI104" s="197"/>
      <c r="LQJ104" s="197"/>
      <c r="LQK104" s="197"/>
      <c r="LQL104" s="197"/>
      <c r="LQM104" s="197"/>
      <c r="LQN104" s="197"/>
      <c r="LQO104" s="197"/>
      <c r="LQP104" s="197"/>
      <c r="LQQ104" s="197"/>
      <c r="LQR104" s="197"/>
      <c r="LQS104" s="197"/>
      <c r="LQT104" s="197"/>
      <c r="LQU104" s="197"/>
      <c r="LQV104" s="197"/>
      <c r="LQW104" s="197"/>
      <c r="LQX104" s="197"/>
      <c r="LQY104" s="197"/>
      <c r="LQZ104" s="197"/>
      <c r="LRA104" s="197"/>
      <c r="LRB104" s="197"/>
      <c r="LRC104" s="197"/>
      <c r="LRD104" s="197"/>
      <c r="LRE104" s="197"/>
      <c r="LRF104" s="197"/>
      <c r="LRG104" s="197"/>
      <c r="LRH104" s="197"/>
      <c r="LRI104" s="197"/>
      <c r="LRJ104" s="197"/>
      <c r="LRK104" s="197"/>
      <c r="LRL104" s="197"/>
      <c r="LRM104" s="197"/>
      <c r="LRN104" s="197"/>
      <c r="LRO104" s="197"/>
      <c r="LRP104" s="197"/>
      <c r="LRQ104" s="197"/>
      <c r="LRR104" s="197"/>
      <c r="LRS104" s="197"/>
      <c r="LRT104" s="197"/>
      <c r="LRU104" s="197"/>
      <c r="LRV104" s="197"/>
      <c r="LRW104" s="197"/>
      <c r="LRX104" s="197"/>
      <c r="LRY104" s="197"/>
      <c r="LRZ104" s="197"/>
      <c r="LSA104" s="197"/>
      <c r="LSB104" s="197"/>
      <c r="LSC104" s="197"/>
      <c r="LSD104" s="197"/>
      <c r="LSE104" s="197"/>
      <c r="LSF104" s="197"/>
      <c r="LSG104" s="197"/>
      <c r="LSH104" s="197"/>
      <c r="LSI104" s="197"/>
      <c r="LSJ104" s="197"/>
      <c r="LSK104" s="197"/>
      <c r="LSL104" s="197"/>
      <c r="LSM104" s="197"/>
      <c r="LSN104" s="197"/>
      <c r="LSO104" s="197"/>
      <c r="LSP104" s="197"/>
      <c r="LSQ104" s="197"/>
      <c r="LSR104" s="197"/>
      <c r="LSS104" s="197"/>
      <c r="LST104" s="197"/>
      <c r="LSU104" s="197"/>
      <c r="LSV104" s="197"/>
      <c r="LSW104" s="197"/>
      <c r="LSX104" s="197"/>
      <c r="LSY104" s="197"/>
      <c r="LSZ104" s="197"/>
      <c r="LTA104" s="197"/>
      <c r="LTB104" s="197"/>
      <c r="LTC104" s="197"/>
      <c r="LTD104" s="197"/>
      <c r="LTE104" s="197"/>
      <c r="LTF104" s="197"/>
      <c r="LTG104" s="197"/>
      <c r="LTH104" s="197"/>
      <c r="LTI104" s="197"/>
      <c r="LTJ104" s="197"/>
      <c r="LTK104" s="197"/>
      <c r="LTL104" s="197"/>
      <c r="LTM104" s="197"/>
      <c r="LTN104" s="197"/>
      <c r="LTO104" s="197"/>
      <c r="LTP104" s="197"/>
      <c r="LTQ104" s="197"/>
      <c r="LTR104" s="197"/>
      <c r="LTS104" s="197"/>
      <c r="LTT104" s="197"/>
      <c r="LTU104" s="197"/>
      <c r="LTV104" s="197"/>
      <c r="LTW104" s="197"/>
      <c r="LTX104" s="197"/>
      <c r="LTY104" s="197"/>
      <c r="LTZ104" s="197"/>
      <c r="LUA104" s="197"/>
      <c r="LUB104" s="197"/>
      <c r="LUC104" s="197"/>
      <c r="LUD104" s="197"/>
      <c r="LUE104" s="197"/>
      <c r="LUF104" s="197"/>
      <c r="LUG104" s="197"/>
      <c r="LUH104" s="197"/>
      <c r="LUI104" s="197"/>
      <c r="LUJ104" s="197"/>
      <c r="LUK104" s="197"/>
      <c r="LUL104" s="197"/>
      <c r="LUM104" s="197"/>
      <c r="LUN104" s="197"/>
      <c r="LUO104" s="197"/>
      <c r="LUP104" s="197"/>
      <c r="LUQ104" s="197"/>
      <c r="LUR104" s="197"/>
      <c r="LUS104" s="197"/>
      <c r="LUT104" s="197"/>
      <c r="LUU104" s="197"/>
      <c r="LUV104" s="197"/>
      <c r="LUW104" s="197"/>
      <c r="LUX104" s="197"/>
      <c r="LUY104" s="197"/>
      <c r="LUZ104" s="197"/>
      <c r="LVA104" s="197"/>
      <c r="LVB104" s="197"/>
      <c r="LVC104" s="197"/>
      <c r="LVD104" s="197"/>
      <c r="LVE104" s="197"/>
      <c r="LVF104" s="197"/>
      <c r="LVG104" s="197"/>
      <c r="LVH104" s="197"/>
      <c r="LVI104" s="197"/>
      <c r="LVJ104" s="197"/>
      <c r="LVK104" s="197"/>
      <c r="LVL104" s="197"/>
      <c r="LVM104" s="197"/>
      <c r="LVN104" s="197"/>
      <c r="LVO104" s="197"/>
      <c r="LVP104" s="197"/>
      <c r="LVQ104" s="197"/>
      <c r="LVR104" s="197"/>
      <c r="LVS104" s="197"/>
      <c r="LVT104" s="197"/>
      <c r="LVU104" s="197"/>
      <c r="LVV104" s="197"/>
      <c r="LVW104" s="197"/>
      <c r="LVX104" s="197"/>
      <c r="LVY104" s="197"/>
      <c r="LVZ104" s="197"/>
      <c r="LWA104" s="197"/>
      <c r="LWB104" s="197"/>
      <c r="LWC104" s="197"/>
      <c r="LWD104" s="197"/>
      <c r="LWE104" s="197"/>
      <c r="LWF104" s="197"/>
      <c r="LWG104" s="197"/>
      <c r="LWH104" s="197"/>
      <c r="LWI104" s="197"/>
      <c r="LWJ104" s="197"/>
      <c r="LWK104" s="197"/>
      <c r="LWL104" s="197"/>
      <c r="LWM104" s="197"/>
      <c r="LWN104" s="197"/>
      <c r="LWO104" s="197"/>
      <c r="LWP104" s="197"/>
      <c r="LWQ104" s="197"/>
      <c r="LWR104" s="197"/>
      <c r="LWS104" s="197"/>
      <c r="LWT104" s="197"/>
      <c r="LWU104" s="197"/>
      <c r="LWV104" s="197"/>
      <c r="LWW104" s="197"/>
      <c r="LWX104" s="197"/>
      <c r="LWY104" s="197"/>
      <c r="LWZ104" s="197"/>
      <c r="LXA104" s="197"/>
      <c r="LXB104" s="197"/>
      <c r="LXC104" s="197"/>
      <c r="LXD104" s="197"/>
      <c r="LXE104" s="197"/>
      <c r="LXF104" s="197"/>
      <c r="LXG104" s="197"/>
      <c r="LXH104" s="197"/>
      <c r="LXI104" s="197"/>
      <c r="LXJ104" s="197"/>
      <c r="LXK104" s="197"/>
      <c r="LXL104" s="197"/>
      <c r="LXM104" s="197"/>
      <c r="LXN104" s="197"/>
      <c r="LXO104" s="197"/>
      <c r="LXP104" s="197"/>
      <c r="LXQ104" s="197"/>
      <c r="LXR104" s="197"/>
      <c r="LXS104" s="197"/>
      <c r="LXT104" s="197"/>
      <c r="LXU104" s="197"/>
      <c r="LXV104" s="197"/>
      <c r="LXW104" s="197"/>
      <c r="LXX104" s="197"/>
      <c r="LXY104" s="197"/>
      <c r="LXZ104" s="197"/>
      <c r="LYA104" s="197"/>
      <c r="LYB104" s="197"/>
      <c r="LYC104" s="197"/>
      <c r="LYD104" s="197"/>
      <c r="LYE104" s="197"/>
      <c r="LYF104" s="197"/>
      <c r="LYG104" s="197"/>
      <c r="LYH104" s="197"/>
      <c r="LYI104" s="197"/>
      <c r="LYJ104" s="197"/>
      <c r="LYK104" s="197"/>
      <c r="LYL104" s="197"/>
      <c r="LYM104" s="197"/>
      <c r="LYN104" s="197"/>
      <c r="LYO104" s="197"/>
      <c r="LYP104" s="197"/>
      <c r="LYQ104" s="197"/>
      <c r="LYR104" s="197"/>
      <c r="LYS104" s="197"/>
      <c r="LYT104" s="197"/>
      <c r="LYU104" s="197"/>
      <c r="LYV104" s="197"/>
      <c r="LYW104" s="197"/>
      <c r="LYX104" s="197"/>
      <c r="LYY104" s="197"/>
      <c r="LYZ104" s="197"/>
      <c r="LZA104" s="197"/>
      <c r="LZB104" s="197"/>
      <c r="LZC104" s="197"/>
      <c r="LZD104" s="197"/>
      <c r="LZE104" s="197"/>
      <c r="LZF104" s="197"/>
      <c r="LZG104" s="197"/>
      <c r="LZH104" s="197"/>
      <c r="LZI104" s="197"/>
      <c r="LZJ104" s="197"/>
      <c r="LZK104" s="197"/>
      <c r="LZL104" s="197"/>
      <c r="LZM104" s="197"/>
      <c r="LZN104" s="197"/>
      <c r="LZO104" s="197"/>
      <c r="LZP104" s="197"/>
      <c r="LZQ104" s="197"/>
      <c r="LZR104" s="197"/>
      <c r="LZS104" s="197"/>
      <c r="LZT104" s="197"/>
      <c r="LZU104" s="197"/>
      <c r="LZV104" s="197"/>
      <c r="LZW104" s="197"/>
      <c r="LZX104" s="197"/>
      <c r="LZY104" s="197"/>
      <c r="LZZ104" s="197"/>
      <c r="MAA104" s="197"/>
      <c r="MAB104" s="197"/>
      <c r="MAC104" s="197"/>
      <c r="MAD104" s="197"/>
      <c r="MAE104" s="197"/>
      <c r="MAF104" s="197"/>
      <c r="MAG104" s="197"/>
      <c r="MAH104" s="197"/>
      <c r="MAI104" s="197"/>
      <c r="MAJ104" s="197"/>
      <c r="MAK104" s="197"/>
      <c r="MAL104" s="197"/>
      <c r="MAM104" s="197"/>
      <c r="MAN104" s="197"/>
      <c r="MAO104" s="197"/>
      <c r="MAP104" s="197"/>
      <c r="MAQ104" s="197"/>
      <c r="MAR104" s="197"/>
      <c r="MAS104" s="197"/>
      <c r="MAT104" s="197"/>
      <c r="MAU104" s="197"/>
      <c r="MAV104" s="197"/>
      <c r="MAW104" s="197"/>
      <c r="MAX104" s="197"/>
      <c r="MAY104" s="197"/>
      <c r="MAZ104" s="197"/>
      <c r="MBA104" s="197"/>
      <c r="MBB104" s="197"/>
      <c r="MBC104" s="197"/>
      <c r="MBD104" s="197"/>
      <c r="MBE104" s="197"/>
      <c r="MBF104" s="197"/>
      <c r="MBG104" s="197"/>
      <c r="MBH104" s="197"/>
      <c r="MBI104" s="197"/>
      <c r="MBJ104" s="197"/>
      <c r="MBK104" s="197"/>
      <c r="MBL104" s="197"/>
      <c r="MBM104" s="197"/>
      <c r="MBN104" s="197"/>
      <c r="MBO104" s="197"/>
      <c r="MBP104" s="197"/>
      <c r="MBQ104" s="197"/>
      <c r="MBR104" s="197"/>
      <c r="MBS104" s="197"/>
      <c r="MBT104" s="197"/>
      <c r="MBU104" s="197"/>
      <c r="MBV104" s="197"/>
      <c r="MBW104" s="197"/>
      <c r="MBX104" s="197"/>
      <c r="MBY104" s="197"/>
      <c r="MBZ104" s="197"/>
      <c r="MCA104" s="197"/>
      <c r="MCB104" s="197"/>
      <c r="MCC104" s="197"/>
      <c r="MCD104" s="197"/>
      <c r="MCE104" s="197"/>
      <c r="MCF104" s="197"/>
      <c r="MCG104" s="197"/>
      <c r="MCH104" s="197"/>
      <c r="MCI104" s="197"/>
      <c r="MCJ104" s="197"/>
      <c r="MCK104" s="197"/>
      <c r="MCL104" s="197"/>
      <c r="MCM104" s="197"/>
      <c r="MCN104" s="197"/>
      <c r="MCO104" s="197"/>
      <c r="MCP104" s="197"/>
      <c r="MCQ104" s="197"/>
      <c r="MCR104" s="197"/>
      <c r="MCS104" s="197"/>
      <c r="MCT104" s="197"/>
      <c r="MCU104" s="197"/>
      <c r="MCV104" s="197"/>
      <c r="MCW104" s="197"/>
      <c r="MCX104" s="197"/>
      <c r="MCY104" s="197"/>
      <c r="MCZ104" s="197"/>
      <c r="MDA104" s="197"/>
      <c r="MDB104" s="197"/>
      <c r="MDC104" s="197"/>
      <c r="MDD104" s="197"/>
      <c r="MDE104" s="197"/>
      <c r="MDF104" s="197"/>
      <c r="MDG104" s="197"/>
      <c r="MDH104" s="197"/>
      <c r="MDI104" s="197"/>
      <c r="MDJ104" s="197"/>
      <c r="MDK104" s="197"/>
      <c r="MDL104" s="197"/>
      <c r="MDM104" s="197"/>
      <c r="MDN104" s="197"/>
      <c r="MDO104" s="197"/>
      <c r="MDP104" s="197"/>
      <c r="MDQ104" s="197"/>
      <c r="MDR104" s="197"/>
      <c r="MDS104" s="197"/>
      <c r="MDT104" s="197"/>
      <c r="MDU104" s="197"/>
      <c r="MDV104" s="197"/>
      <c r="MDW104" s="197"/>
      <c r="MDX104" s="197"/>
      <c r="MDY104" s="197"/>
      <c r="MDZ104" s="197"/>
      <c r="MEA104" s="197"/>
      <c r="MEB104" s="197"/>
      <c r="MEC104" s="197"/>
      <c r="MED104" s="197"/>
      <c r="MEE104" s="197"/>
      <c r="MEF104" s="197"/>
      <c r="MEG104" s="197"/>
      <c r="MEH104" s="197"/>
      <c r="MEI104" s="197"/>
      <c r="MEJ104" s="197"/>
      <c r="MEK104" s="197"/>
      <c r="MEL104" s="197"/>
      <c r="MEM104" s="197"/>
      <c r="MEN104" s="197"/>
      <c r="MEO104" s="197"/>
      <c r="MEP104" s="197"/>
      <c r="MEQ104" s="197"/>
      <c r="MER104" s="197"/>
      <c r="MES104" s="197"/>
      <c r="MET104" s="197"/>
      <c r="MEU104" s="197"/>
      <c r="MEV104" s="197"/>
      <c r="MEW104" s="197"/>
      <c r="MEX104" s="197"/>
      <c r="MEY104" s="197"/>
      <c r="MEZ104" s="197"/>
      <c r="MFA104" s="197"/>
      <c r="MFB104" s="197"/>
      <c r="MFC104" s="197"/>
      <c r="MFD104" s="197"/>
      <c r="MFE104" s="197"/>
      <c r="MFF104" s="197"/>
      <c r="MFG104" s="197"/>
      <c r="MFH104" s="197"/>
      <c r="MFI104" s="197"/>
      <c r="MFJ104" s="197"/>
      <c r="MFK104" s="197"/>
      <c r="MFL104" s="197"/>
      <c r="MFM104" s="197"/>
      <c r="MFN104" s="197"/>
      <c r="MFO104" s="197"/>
      <c r="MFP104" s="197"/>
      <c r="MFQ104" s="197"/>
      <c r="MFR104" s="197"/>
      <c r="MFS104" s="197"/>
      <c r="MFT104" s="197"/>
      <c r="MFU104" s="197"/>
      <c r="MFV104" s="197"/>
      <c r="MFW104" s="197"/>
      <c r="MFX104" s="197"/>
      <c r="MFY104" s="197"/>
      <c r="MFZ104" s="197"/>
      <c r="MGA104" s="197"/>
      <c r="MGB104" s="197"/>
      <c r="MGC104" s="197"/>
      <c r="MGD104" s="197"/>
      <c r="MGE104" s="197"/>
      <c r="MGF104" s="197"/>
      <c r="MGG104" s="197"/>
      <c r="MGH104" s="197"/>
      <c r="MGI104" s="197"/>
      <c r="MGJ104" s="197"/>
      <c r="MGK104" s="197"/>
      <c r="MGL104" s="197"/>
      <c r="MGM104" s="197"/>
      <c r="MGN104" s="197"/>
      <c r="MGO104" s="197"/>
      <c r="MGP104" s="197"/>
      <c r="MGQ104" s="197"/>
      <c r="MGR104" s="197"/>
      <c r="MGS104" s="197"/>
      <c r="MGT104" s="197"/>
      <c r="MGU104" s="197"/>
      <c r="MGV104" s="197"/>
      <c r="MGW104" s="197"/>
      <c r="MGX104" s="197"/>
      <c r="MGY104" s="197"/>
      <c r="MGZ104" s="197"/>
      <c r="MHA104" s="197"/>
      <c r="MHB104" s="197"/>
      <c r="MHC104" s="197"/>
      <c r="MHD104" s="197"/>
      <c r="MHE104" s="197"/>
      <c r="MHF104" s="197"/>
      <c r="MHG104" s="197"/>
      <c r="MHH104" s="197"/>
      <c r="MHI104" s="197"/>
      <c r="MHJ104" s="197"/>
      <c r="MHK104" s="197"/>
      <c r="MHL104" s="197"/>
      <c r="MHM104" s="197"/>
      <c r="MHN104" s="197"/>
      <c r="MHO104" s="197"/>
      <c r="MHP104" s="197"/>
      <c r="MHQ104" s="197"/>
      <c r="MHR104" s="197"/>
      <c r="MHS104" s="197"/>
      <c r="MHT104" s="197"/>
      <c r="MHU104" s="197"/>
      <c r="MHV104" s="197"/>
      <c r="MHW104" s="197"/>
      <c r="MHX104" s="197"/>
      <c r="MHY104" s="197"/>
      <c r="MHZ104" s="197"/>
      <c r="MIA104" s="197"/>
      <c r="MIB104" s="197"/>
      <c r="MIC104" s="197"/>
      <c r="MID104" s="197"/>
      <c r="MIE104" s="197"/>
      <c r="MIF104" s="197"/>
      <c r="MIG104" s="197"/>
      <c r="MIH104" s="197"/>
      <c r="MII104" s="197"/>
      <c r="MIJ104" s="197"/>
      <c r="MIK104" s="197"/>
      <c r="MIL104" s="197"/>
      <c r="MIM104" s="197"/>
      <c r="MIN104" s="197"/>
      <c r="MIO104" s="197"/>
      <c r="MIP104" s="197"/>
      <c r="MIQ104" s="197"/>
      <c r="MIR104" s="197"/>
      <c r="MIS104" s="197"/>
      <c r="MIT104" s="197"/>
      <c r="MIU104" s="197"/>
      <c r="MIV104" s="197"/>
      <c r="MIW104" s="197"/>
      <c r="MIX104" s="197"/>
      <c r="MIY104" s="197"/>
      <c r="MIZ104" s="197"/>
      <c r="MJA104" s="197"/>
      <c r="MJB104" s="197"/>
      <c r="MJC104" s="197"/>
      <c r="MJD104" s="197"/>
      <c r="MJE104" s="197"/>
      <c r="MJF104" s="197"/>
      <c r="MJG104" s="197"/>
      <c r="MJH104" s="197"/>
      <c r="MJI104" s="197"/>
      <c r="MJJ104" s="197"/>
      <c r="MJK104" s="197"/>
      <c r="MJL104" s="197"/>
      <c r="MJM104" s="197"/>
      <c r="MJN104" s="197"/>
      <c r="MJO104" s="197"/>
      <c r="MJP104" s="197"/>
      <c r="MJQ104" s="197"/>
      <c r="MJR104" s="197"/>
      <c r="MJS104" s="197"/>
      <c r="MJT104" s="197"/>
      <c r="MJU104" s="197"/>
      <c r="MJV104" s="197"/>
      <c r="MJW104" s="197"/>
      <c r="MJX104" s="197"/>
      <c r="MJY104" s="197"/>
      <c r="MJZ104" s="197"/>
      <c r="MKA104" s="197"/>
      <c r="MKB104" s="197"/>
      <c r="MKC104" s="197"/>
      <c r="MKD104" s="197"/>
      <c r="MKE104" s="197"/>
      <c r="MKF104" s="197"/>
      <c r="MKG104" s="197"/>
      <c r="MKH104" s="197"/>
      <c r="MKI104" s="197"/>
      <c r="MKJ104" s="197"/>
      <c r="MKK104" s="197"/>
      <c r="MKL104" s="197"/>
      <c r="MKM104" s="197"/>
      <c r="MKN104" s="197"/>
      <c r="MKO104" s="197"/>
      <c r="MKP104" s="197"/>
      <c r="MKQ104" s="197"/>
      <c r="MKR104" s="197"/>
      <c r="MKS104" s="197"/>
      <c r="MKT104" s="197"/>
      <c r="MKU104" s="197"/>
      <c r="MKV104" s="197"/>
      <c r="MKW104" s="197"/>
      <c r="MKX104" s="197"/>
      <c r="MKY104" s="197"/>
      <c r="MKZ104" s="197"/>
      <c r="MLA104" s="197"/>
      <c r="MLB104" s="197"/>
      <c r="MLC104" s="197"/>
      <c r="MLD104" s="197"/>
      <c r="MLE104" s="197"/>
      <c r="MLF104" s="197"/>
      <c r="MLG104" s="197"/>
      <c r="MLH104" s="197"/>
      <c r="MLI104" s="197"/>
      <c r="MLJ104" s="197"/>
      <c r="MLK104" s="197"/>
      <c r="MLL104" s="197"/>
      <c r="MLM104" s="197"/>
      <c r="MLN104" s="197"/>
      <c r="MLO104" s="197"/>
      <c r="MLP104" s="197"/>
      <c r="MLQ104" s="197"/>
      <c r="MLR104" s="197"/>
      <c r="MLS104" s="197"/>
      <c r="MLT104" s="197"/>
      <c r="MLU104" s="197"/>
      <c r="MLV104" s="197"/>
      <c r="MLW104" s="197"/>
      <c r="MLX104" s="197"/>
      <c r="MLY104" s="197"/>
      <c r="MLZ104" s="197"/>
      <c r="MMA104" s="197"/>
      <c r="MMB104" s="197"/>
      <c r="MMC104" s="197"/>
      <c r="MMD104" s="197"/>
      <c r="MME104" s="197"/>
      <c r="MMF104" s="197"/>
      <c r="MMG104" s="197"/>
      <c r="MMH104" s="197"/>
      <c r="MMI104" s="197"/>
      <c r="MMJ104" s="197"/>
      <c r="MMK104" s="197"/>
      <c r="MML104" s="197"/>
      <c r="MMM104" s="197"/>
      <c r="MMN104" s="197"/>
      <c r="MMO104" s="197"/>
      <c r="MMP104" s="197"/>
      <c r="MMQ104" s="197"/>
      <c r="MMR104" s="197"/>
      <c r="MMS104" s="197"/>
      <c r="MMT104" s="197"/>
      <c r="MMU104" s="197"/>
      <c r="MMV104" s="197"/>
      <c r="MMW104" s="197"/>
      <c r="MMX104" s="197"/>
      <c r="MMY104" s="197"/>
      <c r="MMZ104" s="197"/>
      <c r="MNA104" s="197"/>
      <c r="MNB104" s="197"/>
      <c r="MNC104" s="197"/>
      <c r="MND104" s="197"/>
      <c r="MNE104" s="197"/>
      <c r="MNF104" s="197"/>
      <c r="MNG104" s="197"/>
      <c r="MNH104" s="197"/>
      <c r="MNI104" s="197"/>
      <c r="MNJ104" s="197"/>
      <c r="MNK104" s="197"/>
      <c r="MNL104" s="197"/>
      <c r="MNM104" s="197"/>
      <c r="MNN104" s="197"/>
      <c r="MNO104" s="197"/>
      <c r="MNP104" s="197"/>
      <c r="MNQ104" s="197"/>
      <c r="MNR104" s="197"/>
      <c r="MNS104" s="197"/>
      <c r="MNT104" s="197"/>
      <c r="MNU104" s="197"/>
      <c r="MNV104" s="197"/>
      <c r="MNW104" s="197"/>
      <c r="MNX104" s="197"/>
      <c r="MNY104" s="197"/>
      <c r="MNZ104" s="197"/>
      <c r="MOA104" s="197"/>
      <c r="MOB104" s="197"/>
      <c r="MOC104" s="197"/>
      <c r="MOD104" s="197"/>
      <c r="MOE104" s="197"/>
      <c r="MOF104" s="197"/>
      <c r="MOG104" s="197"/>
      <c r="MOH104" s="197"/>
      <c r="MOI104" s="197"/>
      <c r="MOJ104" s="197"/>
      <c r="MOK104" s="197"/>
      <c r="MOL104" s="197"/>
      <c r="MOM104" s="197"/>
      <c r="MON104" s="197"/>
      <c r="MOO104" s="197"/>
      <c r="MOP104" s="197"/>
      <c r="MOQ104" s="197"/>
      <c r="MOR104" s="197"/>
      <c r="MOS104" s="197"/>
      <c r="MOT104" s="197"/>
      <c r="MOU104" s="197"/>
      <c r="MOV104" s="197"/>
      <c r="MOW104" s="197"/>
      <c r="MOX104" s="197"/>
      <c r="MOY104" s="197"/>
      <c r="MOZ104" s="197"/>
      <c r="MPA104" s="197"/>
      <c r="MPB104" s="197"/>
      <c r="MPC104" s="197"/>
      <c r="MPD104" s="197"/>
      <c r="MPE104" s="197"/>
      <c r="MPF104" s="197"/>
      <c r="MPG104" s="197"/>
      <c r="MPH104" s="197"/>
      <c r="MPI104" s="197"/>
      <c r="MPJ104" s="197"/>
      <c r="MPK104" s="197"/>
      <c r="MPL104" s="197"/>
      <c r="MPM104" s="197"/>
      <c r="MPN104" s="197"/>
      <c r="MPO104" s="197"/>
      <c r="MPP104" s="197"/>
      <c r="MPQ104" s="197"/>
      <c r="MPR104" s="197"/>
      <c r="MPS104" s="197"/>
      <c r="MPT104" s="197"/>
      <c r="MPU104" s="197"/>
      <c r="MPV104" s="197"/>
      <c r="MPW104" s="197"/>
      <c r="MPX104" s="197"/>
      <c r="MPY104" s="197"/>
      <c r="MPZ104" s="197"/>
      <c r="MQA104" s="197"/>
      <c r="MQB104" s="197"/>
      <c r="MQC104" s="197"/>
      <c r="MQD104" s="197"/>
      <c r="MQE104" s="197"/>
      <c r="MQF104" s="197"/>
      <c r="MQG104" s="197"/>
      <c r="MQH104" s="197"/>
      <c r="MQI104" s="197"/>
      <c r="MQJ104" s="197"/>
      <c r="MQK104" s="197"/>
      <c r="MQL104" s="197"/>
      <c r="MQM104" s="197"/>
      <c r="MQN104" s="197"/>
      <c r="MQO104" s="197"/>
      <c r="MQP104" s="197"/>
      <c r="MQQ104" s="197"/>
      <c r="MQR104" s="197"/>
      <c r="MQS104" s="197"/>
      <c r="MQT104" s="197"/>
      <c r="MQU104" s="197"/>
      <c r="MQV104" s="197"/>
      <c r="MQW104" s="197"/>
      <c r="MQX104" s="197"/>
      <c r="MQY104" s="197"/>
      <c r="MQZ104" s="197"/>
      <c r="MRA104" s="197"/>
      <c r="MRB104" s="197"/>
      <c r="MRC104" s="197"/>
      <c r="MRD104" s="197"/>
      <c r="MRE104" s="197"/>
      <c r="MRF104" s="197"/>
      <c r="MRG104" s="197"/>
      <c r="MRH104" s="197"/>
      <c r="MRI104" s="197"/>
      <c r="MRJ104" s="197"/>
      <c r="MRK104" s="197"/>
      <c r="MRL104" s="197"/>
      <c r="MRM104" s="197"/>
      <c r="MRN104" s="197"/>
      <c r="MRO104" s="197"/>
      <c r="MRP104" s="197"/>
      <c r="MRQ104" s="197"/>
      <c r="MRR104" s="197"/>
      <c r="MRS104" s="197"/>
      <c r="MRT104" s="197"/>
      <c r="MRU104" s="197"/>
      <c r="MRV104" s="197"/>
      <c r="MRW104" s="197"/>
      <c r="MRX104" s="197"/>
      <c r="MRY104" s="197"/>
      <c r="MRZ104" s="197"/>
      <c r="MSA104" s="197"/>
      <c r="MSB104" s="197"/>
      <c r="MSC104" s="197"/>
      <c r="MSD104" s="197"/>
      <c r="MSE104" s="197"/>
      <c r="MSF104" s="197"/>
      <c r="MSG104" s="197"/>
      <c r="MSH104" s="197"/>
      <c r="MSI104" s="197"/>
      <c r="MSJ104" s="197"/>
      <c r="MSK104" s="197"/>
      <c r="MSL104" s="197"/>
      <c r="MSM104" s="197"/>
      <c r="MSN104" s="197"/>
      <c r="MSO104" s="197"/>
      <c r="MSP104" s="197"/>
      <c r="MSQ104" s="197"/>
      <c r="MSR104" s="197"/>
      <c r="MSS104" s="197"/>
      <c r="MST104" s="197"/>
      <c r="MSU104" s="197"/>
      <c r="MSV104" s="197"/>
      <c r="MSW104" s="197"/>
      <c r="MSX104" s="197"/>
      <c r="MSY104" s="197"/>
      <c r="MSZ104" s="197"/>
      <c r="MTA104" s="197"/>
      <c r="MTB104" s="197"/>
      <c r="MTC104" s="197"/>
      <c r="MTD104" s="197"/>
      <c r="MTE104" s="197"/>
      <c r="MTF104" s="197"/>
      <c r="MTG104" s="197"/>
      <c r="MTH104" s="197"/>
      <c r="MTI104" s="197"/>
      <c r="MTJ104" s="197"/>
      <c r="MTK104" s="197"/>
      <c r="MTL104" s="197"/>
      <c r="MTM104" s="197"/>
      <c r="MTN104" s="197"/>
      <c r="MTO104" s="197"/>
      <c r="MTP104" s="197"/>
      <c r="MTQ104" s="197"/>
      <c r="MTR104" s="197"/>
      <c r="MTS104" s="197"/>
      <c r="MTT104" s="197"/>
      <c r="MTU104" s="197"/>
      <c r="MTV104" s="197"/>
      <c r="MTW104" s="197"/>
      <c r="MTX104" s="197"/>
      <c r="MTY104" s="197"/>
      <c r="MTZ104" s="197"/>
      <c r="MUA104" s="197"/>
      <c r="MUB104" s="197"/>
      <c r="MUC104" s="197"/>
      <c r="MUD104" s="197"/>
      <c r="MUE104" s="197"/>
      <c r="MUF104" s="197"/>
      <c r="MUG104" s="197"/>
      <c r="MUH104" s="197"/>
      <c r="MUI104" s="197"/>
      <c r="MUJ104" s="197"/>
      <c r="MUK104" s="197"/>
      <c r="MUL104" s="197"/>
      <c r="MUM104" s="197"/>
      <c r="MUN104" s="197"/>
      <c r="MUO104" s="197"/>
      <c r="MUP104" s="197"/>
      <c r="MUQ104" s="197"/>
      <c r="MUR104" s="197"/>
      <c r="MUS104" s="197"/>
      <c r="MUT104" s="197"/>
      <c r="MUU104" s="197"/>
      <c r="MUV104" s="197"/>
      <c r="MUW104" s="197"/>
      <c r="MUX104" s="197"/>
      <c r="MUY104" s="197"/>
      <c r="MUZ104" s="197"/>
      <c r="MVA104" s="197"/>
      <c r="MVB104" s="197"/>
      <c r="MVC104" s="197"/>
      <c r="MVD104" s="197"/>
      <c r="MVE104" s="197"/>
      <c r="MVF104" s="197"/>
      <c r="MVG104" s="197"/>
      <c r="MVH104" s="197"/>
      <c r="MVI104" s="197"/>
      <c r="MVJ104" s="197"/>
      <c r="MVK104" s="197"/>
      <c r="MVL104" s="197"/>
      <c r="MVM104" s="197"/>
      <c r="MVN104" s="197"/>
      <c r="MVO104" s="197"/>
      <c r="MVP104" s="197"/>
      <c r="MVQ104" s="197"/>
      <c r="MVR104" s="197"/>
      <c r="MVS104" s="197"/>
      <c r="MVT104" s="197"/>
      <c r="MVU104" s="197"/>
      <c r="MVV104" s="197"/>
      <c r="MVW104" s="197"/>
      <c r="MVX104" s="197"/>
      <c r="MVY104" s="197"/>
      <c r="MVZ104" s="197"/>
      <c r="MWA104" s="197"/>
      <c r="MWB104" s="197"/>
      <c r="MWC104" s="197"/>
      <c r="MWD104" s="197"/>
      <c r="MWE104" s="197"/>
      <c r="MWF104" s="197"/>
      <c r="MWG104" s="197"/>
      <c r="MWH104" s="197"/>
      <c r="MWI104" s="197"/>
      <c r="MWJ104" s="197"/>
      <c r="MWK104" s="197"/>
      <c r="MWL104" s="197"/>
      <c r="MWM104" s="197"/>
      <c r="MWN104" s="197"/>
      <c r="MWO104" s="197"/>
      <c r="MWP104" s="197"/>
      <c r="MWQ104" s="197"/>
      <c r="MWR104" s="197"/>
      <c r="MWS104" s="197"/>
      <c r="MWT104" s="197"/>
      <c r="MWU104" s="197"/>
      <c r="MWV104" s="197"/>
      <c r="MWW104" s="197"/>
      <c r="MWX104" s="197"/>
      <c r="MWY104" s="197"/>
      <c r="MWZ104" s="197"/>
      <c r="MXA104" s="197"/>
      <c r="MXB104" s="197"/>
      <c r="MXC104" s="197"/>
      <c r="MXD104" s="197"/>
      <c r="MXE104" s="197"/>
      <c r="MXF104" s="197"/>
      <c r="MXG104" s="197"/>
      <c r="MXH104" s="197"/>
      <c r="MXI104" s="197"/>
      <c r="MXJ104" s="197"/>
      <c r="MXK104" s="197"/>
      <c r="MXL104" s="197"/>
      <c r="MXM104" s="197"/>
      <c r="MXN104" s="197"/>
      <c r="MXO104" s="197"/>
      <c r="MXP104" s="197"/>
      <c r="MXQ104" s="197"/>
      <c r="MXR104" s="197"/>
      <c r="MXS104" s="197"/>
      <c r="MXT104" s="197"/>
      <c r="MXU104" s="197"/>
      <c r="MXV104" s="197"/>
      <c r="MXW104" s="197"/>
      <c r="MXX104" s="197"/>
      <c r="MXY104" s="197"/>
      <c r="MXZ104" s="197"/>
      <c r="MYA104" s="197"/>
      <c r="MYB104" s="197"/>
      <c r="MYC104" s="197"/>
      <c r="MYD104" s="197"/>
      <c r="MYE104" s="197"/>
      <c r="MYF104" s="197"/>
      <c r="MYG104" s="197"/>
      <c r="MYH104" s="197"/>
      <c r="MYI104" s="197"/>
      <c r="MYJ104" s="197"/>
      <c r="MYK104" s="197"/>
      <c r="MYL104" s="197"/>
      <c r="MYM104" s="197"/>
      <c r="MYN104" s="197"/>
      <c r="MYO104" s="197"/>
      <c r="MYP104" s="197"/>
      <c r="MYQ104" s="197"/>
      <c r="MYR104" s="197"/>
      <c r="MYS104" s="197"/>
      <c r="MYT104" s="197"/>
      <c r="MYU104" s="197"/>
      <c r="MYV104" s="197"/>
      <c r="MYW104" s="197"/>
      <c r="MYX104" s="197"/>
      <c r="MYY104" s="197"/>
      <c r="MYZ104" s="197"/>
      <c r="MZA104" s="197"/>
      <c r="MZB104" s="197"/>
      <c r="MZC104" s="197"/>
      <c r="MZD104" s="197"/>
      <c r="MZE104" s="197"/>
      <c r="MZF104" s="197"/>
      <c r="MZG104" s="197"/>
      <c r="MZH104" s="197"/>
      <c r="MZI104" s="197"/>
      <c r="MZJ104" s="197"/>
      <c r="MZK104" s="197"/>
      <c r="MZL104" s="197"/>
      <c r="MZM104" s="197"/>
      <c r="MZN104" s="197"/>
      <c r="MZO104" s="197"/>
      <c r="MZP104" s="197"/>
      <c r="MZQ104" s="197"/>
      <c r="MZR104" s="197"/>
      <c r="MZS104" s="197"/>
      <c r="MZT104" s="197"/>
      <c r="MZU104" s="197"/>
      <c r="MZV104" s="197"/>
      <c r="MZW104" s="197"/>
      <c r="MZX104" s="197"/>
      <c r="MZY104" s="197"/>
      <c r="MZZ104" s="197"/>
      <c r="NAA104" s="197"/>
      <c r="NAB104" s="197"/>
      <c r="NAC104" s="197"/>
      <c r="NAD104" s="197"/>
      <c r="NAE104" s="197"/>
      <c r="NAF104" s="197"/>
      <c r="NAG104" s="197"/>
      <c r="NAH104" s="197"/>
      <c r="NAI104" s="197"/>
      <c r="NAJ104" s="197"/>
      <c r="NAK104" s="197"/>
      <c r="NAL104" s="197"/>
      <c r="NAM104" s="197"/>
      <c r="NAN104" s="197"/>
      <c r="NAO104" s="197"/>
      <c r="NAP104" s="197"/>
      <c r="NAQ104" s="197"/>
      <c r="NAR104" s="197"/>
      <c r="NAS104" s="197"/>
      <c r="NAT104" s="197"/>
      <c r="NAU104" s="197"/>
      <c r="NAV104" s="197"/>
      <c r="NAW104" s="197"/>
      <c r="NAX104" s="197"/>
      <c r="NAY104" s="197"/>
      <c r="NAZ104" s="197"/>
      <c r="NBA104" s="197"/>
      <c r="NBB104" s="197"/>
      <c r="NBC104" s="197"/>
      <c r="NBD104" s="197"/>
      <c r="NBE104" s="197"/>
      <c r="NBF104" s="197"/>
      <c r="NBG104" s="197"/>
      <c r="NBH104" s="197"/>
      <c r="NBI104" s="197"/>
      <c r="NBJ104" s="197"/>
      <c r="NBK104" s="197"/>
      <c r="NBL104" s="197"/>
      <c r="NBM104" s="197"/>
      <c r="NBN104" s="197"/>
      <c r="NBO104" s="197"/>
      <c r="NBP104" s="197"/>
      <c r="NBQ104" s="197"/>
      <c r="NBR104" s="197"/>
      <c r="NBS104" s="197"/>
      <c r="NBT104" s="197"/>
      <c r="NBU104" s="197"/>
      <c r="NBV104" s="197"/>
      <c r="NBW104" s="197"/>
      <c r="NBX104" s="197"/>
      <c r="NBY104" s="197"/>
      <c r="NBZ104" s="197"/>
      <c r="NCA104" s="197"/>
      <c r="NCB104" s="197"/>
      <c r="NCC104" s="197"/>
      <c r="NCD104" s="197"/>
      <c r="NCE104" s="197"/>
      <c r="NCF104" s="197"/>
      <c r="NCG104" s="197"/>
      <c r="NCH104" s="197"/>
      <c r="NCI104" s="197"/>
      <c r="NCJ104" s="197"/>
      <c r="NCK104" s="197"/>
      <c r="NCL104" s="197"/>
      <c r="NCM104" s="197"/>
      <c r="NCN104" s="197"/>
      <c r="NCO104" s="197"/>
      <c r="NCP104" s="197"/>
      <c r="NCQ104" s="197"/>
      <c r="NCR104" s="197"/>
      <c r="NCS104" s="197"/>
      <c r="NCT104" s="197"/>
      <c r="NCU104" s="197"/>
      <c r="NCV104" s="197"/>
      <c r="NCW104" s="197"/>
      <c r="NCX104" s="197"/>
      <c r="NCY104" s="197"/>
      <c r="NCZ104" s="197"/>
      <c r="NDA104" s="197"/>
      <c r="NDB104" s="197"/>
      <c r="NDC104" s="197"/>
      <c r="NDD104" s="197"/>
      <c r="NDE104" s="197"/>
      <c r="NDF104" s="197"/>
      <c r="NDG104" s="197"/>
      <c r="NDH104" s="197"/>
      <c r="NDI104" s="197"/>
      <c r="NDJ104" s="197"/>
      <c r="NDK104" s="197"/>
      <c r="NDL104" s="197"/>
      <c r="NDM104" s="197"/>
      <c r="NDN104" s="197"/>
      <c r="NDO104" s="197"/>
      <c r="NDP104" s="197"/>
      <c r="NDQ104" s="197"/>
      <c r="NDR104" s="197"/>
      <c r="NDS104" s="197"/>
      <c r="NDT104" s="197"/>
      <c r="NDU104" s="197"/>
      <c r="NDV104" s="197"/>
      <c r="NDW104" s="197"/>
      <c r="NDX104" s="197"/>
      <c r="NDY104" s="197"/>
      <c r="NDZ104" s="197"/>
      <c r="NEA104" s="197"/>
      <c r="NEB104" s="197"/>
      <c r="NEC104" s="197"/>
      <c r="NED104" s="197"/>
      <c r="NEE104" s="197"/>
      <c r="NEF104" s="197"/>
      <c r="NEG104" s="197"/>
      <c r="NEH104" s="197"/>
      <c r="NEI104" s="197"/>
      <c r="NEJ104" s="197"/>
      <c r="NEK104" s="197"/>
      <c r="NEL104" s="197"/>
      <c r="NEM104" s="197"/>
      <c r="NEN104" s="197"/>
      <c r="NEO104" s="197"/>
      <c r="NEP104" s="197"/>
      <c r="NEQ104" s="197"/>
      <c r="NER104" s="197"/>
      <c r="NES104" s="197"/>
      <c r="NET104" s="197"/>
      <c r="NEU104" s="197"/>
      <c r="NEV104" s="197"/>
      <c r="NEW104" s="197"/>
      <c r="NEX104" s="197"/>
      <c r="NEY104" s="197"/>
      <c r="NEZ104" s="197"/>
      <c r="NFA104" s="197"/>
      <c r="NFB104" s="197"/>
      <c r="NFC104" s="197"/>
      <c r="NFD104" s="197"/>
      <c r="NFE104" s="197"/>
      <c r="NFF104" s="197"/>
      <c r="NFG104" s="197"/>
      <c r="NFH104" s="197"/>
      <c r="NFI104" s="197"/>
      <c r="NFJ104" s="197"/>
      <c r="NFK104" s="197"/>
      <c r="NFL104" s="197"/>
      <c r="NFM104" s="197"/>
      <c r="NFN104" s="197"/>
      <c r="NFO104" s="197"/>
      <c r="NFP104" s="197"/>
      <c r="NFQ104" s="197"/>
      <c r="NFR104" s="197"/>
      <c r="NFS104" s="197"/>
      <c r="NFT104" s="197"/>
      <c r="NFU104" s="197"/>
      <c r="NFV104" s="197"/>
      <c r="NFW104" s="197"/>
      <c r="NFX104" s="197"/>
      <c r="NFY104" s="197"/>
      <c r="NFZ104" s="197"/>
      <c r="NGA104" s="197"/>
      <c r="NGB104" s="197"/>
      <c r="NGC104" s="197"/>
      <c r="NGD104" s="197"/>
      <c r="NGE104" s="197"/>
      <c r="NGF104" s="197"/>
      <c r="NGG104" s="197"/>
      <c r="NGH104" s="197"/>
      <c r="NGI104" s="197"/>
      <c r="NGJ104" s="197"/>
      <c r="NGK104" s="197"/>
      <c r="NGL104" s="197"/>
      <c r="NGM104" s="197"/>
      <c r="NGN104" s="197"/>
      <c r="NGO104" s="197"/>
      <c r="NGP104" s="197"/>
      <c r="NGQ104" s="197"/>
      <c r="NGR104" s="197"/>
      <c r="NGS104" s="197"/>
      <c r="NGT104" s="197"/>
      <c r="NGU104" s="197"/>
      <c r="NGV104" s="197"/>
      <c r="NGW104" s="197"/>
      <c r="NGX104" s="197"/>
      <c r="NGY104" s="197"/>
      <c r="NGZ104" s="197"/>
      <c r="NHA104" s="197"/>
      <c r="NHB104" s="197"/>
      <c r="NHC104" s="197"/>
      <c r="NHD104" s="197"/>
      <c r="NHE104" s="197"/>
      <c r="NHF104" s="197"/>
      <c r="NHG104" s="197"/>
      <c r="NHH104" s="197"/>
      <c r="NHI104" s="197"/>
      <c r="NHJ104" s="197"/>
      <c r="NHK104" s="197"/>
      <c r="NHL104" s="197"/>
      <c r="NHM104" s="197"/>
      <c r="NHN104" s="197"/>
      <c r="NHO104" s="197"/>
      <c r="NHP104" s="197"/>
      <c r="NHQ104" s="197"/>
      <c r="NHR104" s="197"/>
      <c r="NHS104" s="197"/>
      <c r="NHT104" s="197"/>
      <c r="NHU104" s="197"/>
      <c r="NHV104" s="197"/>
      <c r="NHW104" s="197"/>
      <c r="NHX104" s="197"/>
      <c r="NHY104" s="197"/>
      <c r="NHZ104" s="197"/>
      <c r="NIA104" s="197"/>
      <c r="NIB104" s="197"/>
      <c r="NIC104" s="197"/>
      <c r="NID104" s="197"/>
      <c r="NIE104" s="197"/>
      <c r="NIF104" s="197"/>
      <c r="NIG104" s="197"/>
      <c r="NIH104" s="197"/>
      <c r="NII104" s="197"/>
      <c r="NIJ104" s="197"/>
      <c r="NIK104" s="197"/>
      <c r="NIL104" s="197"/>
      <c r="NIM104" s="197"/>
      <c r="NIN104" s="197"/>
      <c r="NIO104" s="197"/>
      <c r="NIP104" s="197"/>
      <c r="NIQ104" s="197"/>
      <c r="NIR104" s="197"/>
      <c r="NIS104" s="197"/>
      <c r="NIT104" s="197"/>
      <c r="NIU104" s="197"/>
      <c r="NIV104" s="197"/>
      <c r="NIW104" s="197"/>
      <c r="NIX104" s="197"/>
      <c r="NIY104" s="197"/>
      <c r="NIZ104" s="197"/>
      <c r="NJA104" s="197"/>
      <c r="NJB104" s="197"/>
      <c r="NJC104" s="197"/>
      <c r="NJD104" s="197"/>
      <c r="NJE104" s="197"/>
      <c r="NJF104" s="197"/>
      <c r="NJG104" s="197"/>
      <c r="NJH104" s="197"/>
      <c r="NJI104" s="197"/>
      <c r="NJJ104" s="197"/>
      <c r="NJK104" s="197"/>
      <c r="NJL104" s="197"/>
      <c r="NJM104" s="197"/>
      <c r="NJN104" s="197"/>
      <c r="NJO104" s="197"/>
      <c r="NJP104" s="197"/>
      <c r="NJQ104" s="197"/>
      <c r="NJR104" s="197"/>
      <c r="NJS104" s="197"/>
      <c r="NJT104" s="197"/>
      <c r="NJU104" s="197"/>
      <c r="NJV104" s="197"/>
      <c r="NJW104" s="197"/>
      <c r="NJX104" s="197"/>
      <c r="NJY104" s="197"/>
      <c r="NJZ104" s="197"/>
      <c r="NKA104" s="197"/>
      <c r="NKB104" s="197"/>
      <c r="NKC104" s="197"/>
      <c r="NKD104" s="197"/>
      <c r="NKE104" s="197"/>
      <c r="NKF104" s="197"/>
      <c r="NKG104" s="197"/>
      <c r="NKH104" s="197"/>
      <c r="NKI104" s="197"/>
      <c r="NKJ104" s="197"/>
      <c r="NKK104" s="197"/>
      <c r="NKL104" s="197"/>
      <c r="NKM104" s="197"/>
      <c r="NKN104" s="197"/>
      <c r="NKO104" s="197"/>
      <c r="NKP104" s="197"/>
      <c r="NKQ104" s="197"/>
      <c r="NKR104" s="197"/>
      <c r="NKS104" s="197"/>
      <c r="NKT104" s="197"/>
      <c r="NKU104" s="197"/>
      <c r="NKV104" s="197"/>
      <c r="NKW104" s="197"/>
      <c r="NKX104" s="197"/>
      <c r="NKY104" s="197"/>
      <c r="NKZ104" s="197"/>
      <c r="NLA104" s="197"/>
      <c r="NLB104" s="197"/>
      <c r="NLC104" s="197"/>
      <c r="NLD104" s="197"/>
      <c r="NLE104" s="197"/>
      <c r="NLF104" s="197"/>
      <c r="NLG104" s="197"/>
      <c r="NLH104" s="197"/>
      <c r="NLI104" s="197"/>
      <c r="NLJ104" s="197"/>
      <c r="NLK104" s="197"/>
      <c r="NLL104" s="197"/>
      <c r="NLM104" s="197"/>
      <c r="NLN104" s="197"/>
      <c r="NLO104" s="197"/>
      <c r="NLP104" s="197"/>
      <c r="NLQ104" s="197"/>
      <c r="NLR104" s="197"/>
      <c r="NLS104" s="197"/>
      <c r="NLT104" s="197"/>
      <c r="NLU104" s="197"/>
      <c r="NLV104" s="197"/>
      <c r="NLW104" s="197"/>
      <c r="NLX104" s="197"/>
      <c r="NLY104" s="197"/>
      <c r="NLZ104" s="197"/>
      <c r="NMA104" s="197"/>
      <c r="NMB104" s="197"/>
      <c r="NMC104" s="197"/>
      <c r="NMD104" s="197"/>
      <c r="NME104" s="197"/>
      <c r="NMF104" s="197"/>
      <c r="NMG104" s="197"/>
      <c r="NMH104" s="197"/>
      <c r="NMI104" s="197"/>
      <c r="NMJ104" s="197"/>
      <c r="NMK104" s="197"/>
      <c r="NML104" s="197"/>
      <c r="NMM104" s="197"/>
      <c r="NMN104" s="197"/>
      <c r="NMO104" s="197"/>
      <c r="NMP104" s="197"/>
      <c r="NMQ104" s="197"/>
      <c r="NMR104" s="197"/>
      <c r="NMS104" s="197"/>
      <c r="NMT104" s="197"/>
      <c r="NMU104" s="197"/>
      <c r="NMV104" s="197"/>
      <c r="NMW104" s="197"/>
      <c r="NMX104" s="197"/>
      <c r="NMY104" s="197"/>
      <c r="NMZ104" s="197"/>
      <c r="NNA104" s="197"/>
      <c r="NNB104" s="197"/>
      <c r="NNC104" s="197"/>
      <c r="NND104" s="197"/>
      <c r="NNE104" s="197"/>
      <c r="NNF104" s="197"/>
      <c r="NNG104" s="197"/>
      <c r="NNH104" s="197"/>
      <c r="NNI104" s="197"/>
      <c r="NNJ104" s="197"/>
      <c r="NNK104" s="197"/>
      <c r="NNL104" s="197"/>
      <c r="NNM104" s="197"/>
      <c r="NNN104" s="197"/>
      <c r="NNO104" s="197"/>
      <c r="NNP104" s="197"/>
      <c r="NNQ104" s="197"/>
      <c r="NNR104" s="197"/>
      <c r="NNS104" s="197"/>
      <c r="NNT104" s="197"/>
      <c r="NNU104" s="197"/>
      <c r="NNV104" s="197"/>
      <c r="NNW104" s="197"/>
      <c r="NNX104" s="197"/>
      <c r="NNY104" s="197"/>
      <c r="NNZ104" s="197"/>
      <c r="NOA104" s="197"/>
      <c r="NOB104" s="197"/>
      <c r="NOC104" s="197"/>
      <c r="NOD104" s="197"/>
      <c r="NOE104" s="197"/>
      <c r="NOF104" s="197"/>
      <c r="NOG104" s="197"/>
      <c r="NOH104" s="197"/>
      <c r="NOI104" s="197"/>
      <c r="NOJ104" s="197"/>
      <c r="NOK104" s="197"/>
      <c r="NOL104" s="197"/>
      <c r="NOM104" s="197"/>
      <c r="NON104" s="197"/>
      <c r="NOO104" s="197"/>
      <c r="NOP104" s="197"/>
      <c r="NOQ104" s="197"/>
      <c r="NOR104" s="197"/>
      <c r="NOS104" s="197"/>
      <c r="NOT104" s="197"/>
      <c r="NOU104" s="197"/>
      <c r="NOV104" s="197"/>
      <c r="NOW104" s="197"/>
      <c r="NOX104" s="197"/>
      <c r="NOY104" s="197"/>
      <c r="NOZ104" s="197"/>
      <c r="NPA104" s="197"/>
      <c r="NPB104" s="197"/>
      <c r="NPC104" s="197"/>
      <c r="NPD104" s="197"/>
      <c r="NPE104" s="197"/>
      <c r="NPF104" s="197"/>
      <c r="NPG104" s="197"/>
      <c r="NPH104" s="197"/>
      <c r="NPI104" s="197"/>
      <c r="NPJ104" s="197"/>
      <c r="NPK104" s="197"/>
      <c r="NPL104" s="197"/>
      <c r="NPM104" s="197"/>
      <c r="NPN104" s="197"/>
      <c r="NPO104" s="197"/>
      <c r="NPP104" s="197"/>
      <c r="NPQ104" s="197"/>
      <c r="NPR104" s="197"/>
      <c r="NPS104" s="197"/>
      <c r="NPT104" s="197"/>
      <c r="NPU104" s="197"/>
      <c r="NPV104" s="197"/>
      <c r="NPW104" s="197"/>
      <c r="NPX104" s="197"/>
      <c r="NPY104" s="197"/>
      <c r="NPZ104" s="197"/>
      <c r="NQA104" s="197"/>
      <c r="NQB104" s="197"/>
      <c r="NQC104" s="197"/>
      <c r="NQD104" s="197"/>
      <c r="NQE104" s="197"/>
      <c r="NQF104" s="197"/>
      <c r="NQG104" s="197"/>
      <c r="NQH104" s="197"/>
      <c r="NQI104" s="197"/>
      <c r="NQJ104" s="197"/>
      <c r="NQK104" s="197"/>
      <c r="NQL104" s="197"/>
      <c r="NQM104" s="197"/>
      <c r="NQN104" s="197"/>
      <c r="NQO104" s="197"/>
      <c r="NQP104" s="197"/>
      <c r="NQQ104" s="197"/>
      <c r="NQR104" s="197"/>
      <c r="NQS104" s="197"/>
      <c r="NQT104" s="197"/>
      <c r="NQU104" s="197"/>
      <c r="NQV104" s="197"/>
      <c r="NQW104" s="197"/>
      <c r="NQX104" s="197"/>
      <c r="NQY104" s="197"/>
      <c r="NQZ104" s="197"/>
      <c r="NRA104" s="197"/>
      <c r="NRB104" s="197"/>
      <c r="NRC104" s="197"/>
      <c r="NRD104" s="197"/>
      <c r="NRE104" s="197"/>
      <c r="NRF104" s="197"/>
      <c r="NRG104" s="197"/>
      <c r="NRH104" s="197"/>
      <c r="NRI104" s="197"/>
      <c r="NRJ104" s="197"/>
      <c r="NRK104" s="197"/>
      <c r="NRL104" s="197"/>
      <c r="NRM104" s="197"/>
      <c r="NRN104" s="197"/>
      <c r="NRO104" s="197"/>
      <c r="NRP104" s="197"/>
      <c r="NRQ104" s="197"/>
      <c r="NRR104" s="197"/>
      <c r="NRS104" s="197"/>
      <c r="NRT104" s="197"/>
      <c r="NRU104" s="197"/>
      <c r="NRV104" s="197"/>
      <c r="NRW104" s="197"/>
      <c r="NRX104" s="197"/>
      <c r="NRY104" s="197"/>
      <c r="NRZ104" s="197"/>
      <c r="NSA104" s="197"/>
      <c r="NSB104" s="197"/>
      <c r="NSC104" s="197"/>
      <c r="NSD104" s="197"/>
      <c r="NSE104" s="197"/>
      <c r="NSF104" s="197"/>
      <c r="NSG104" s="197"/>
      <c r="NSH104" s="197"/>
      <c r="NSI104" s="197"/>
      <c r="NSJ104" s="197"/>
      <c r="NSK104" s="197"/>
      <c r="NSL104" s="197"/>
      <c r="NSM104" s="197"/>
      <c r="NSN104" s="197"/>
      <c r="NSO104" s="197"/>
      <c r="NSP104" s="197"/>
      <c r="NSQ104" s="197"/>
      <c r="NSR104" s="197"/>
      <c r="NSS104" s="197"/>
      <c r="NST104" s="197"/>
      <c r="NSU104" s="197"/>
      <c r="NSV104" s="197"/>
      <c r="NSW104" s="197"/>
      <c r="NSX104" s="197"/>
      <c r="NSY104" s="197"/>
      <c r="NSZ104" s="197"/>
      <c r="NTA104" s="197"/>
      <c r="NTB104" s="197"/>
      <c r="NTC104" s="197"/>
      <c r="NTD104" s="197"/>
      <c r="NTE104" s="197"/>
      <c r="NTF104" s="197"/>
      <c r="NTG104" s="197"/>
      <c r="NTH104" s="197"/>
      <c r="NTI104" s="197"/>
      <c r="NTJ104" s="197"/>
      <c r="NTK104" s="197"/>
      <c r="NTL104" s="197"/>
      <c r="NTM104" s="197"/>
      <c r="NTN104" s="197"/>
      <c r="NTO104" s="197"/>
      <c r="NTP104" s="197"/>
      <c r="NTQ104" s="197"/>
      <c r="NTR104" s="197"/>
      <c r="NTS104" s="197"/>
      <c r="NTT104" s="197"/>
      <c r="NTU104" s="197"/>
      <c r="NTV104" s="197"/>
      <c r="NTW104" s="197"/>
      <c r="NTX104" s="197"/>
      <c r="NTY104" s="197"/>
      <c r="NTZ104" s="197"/>
      <c r="NUA104" s="197"/>
      <c r="NUB104" s="197"/>
      <c r="NUC104" s="197"/>
      <c r="NUD104" s="197"/>
      <c r="NUE104" s="197"/>
      <c r="NUF104" s="197"/>
      <c r="NUG104" s="197"/>
      <c r="NUH104" s="197"/>
      <c r="NUI104" s="197"/>
      <c r="NUJ104" s="197"/>
      <c r="NUK104" s="197"/>
      <c r="NUL104" s="197"/>
      <c r="NUM104" s="197"/>
      <c r="NUN104" s="197"/>
      <c r="NUO104" s="197"/>
      <c r="NUP104" s="197"/>
      <c r="NUQ104" s="197"/>
      <c r="NUR104" s="197"/>
      <c r="NUS104" s="197"/>
      <c r="NUT104" s="197"/>
      <c r="NUU104" s="197"/>
      <c r="NUV104" s="197"/>
      <c r="NUW104" s="197"/>
      <c r="NUX104" s="197"/>
      <c r="NUY104" s="197"/>
      <c r="NUZ104" s="197"/>
      <c r="NVA104" s="197"/>
      <c r="NVB104" s="197"/>
      <c r="NVC104" s="197"/>
      <c r="NVD104" s="197"/>
      <c r="NVE104" s="197"/>
      <c r="NVF104" s="197"/>
      <c r="NVG104" s="197"/>
      <c r="NVH104" s="197"/>
      <c r="NVI104" s="197"/>
      <c r="NVJ104" s="197"/>
      <c r="NVK104" s="197"/>
      <c r="NVL104" s="197"/>
      <c r="NVM104" s="197"/>
      <c r="NVN104" s="197"/>
      <c r="NVO104" s="197"/>
      <c r="NVP104" s="197"/>
      <c r="NVQ104" s="197"/>
      <c r="NVR104" s="197"/>
      <c r="NVS104" s="197"/>
      <c r="NVT104" s="197"/>
      <c r="NVU104" s="197"/>
      <c r="NVV104" s="197"/>
      <c r="NVW104" s="197"/>
      <c r="NVX104" s="197"/>
      <c r="NVY104" s="197"/>
      <c r="NVZ104" s="197"/>
      <c r="NWA104" s="197"/>
      <c r="NWB104" s="197"/>
      <c r="NWC104" s="197"/>
      <c r="NWD104" s="197"/>
      <c r="NWE104" s="197"/>
      <c r="NWF104" s="197"/>
      <c r="NWG104" s="197"/>
      <c r="NWH104" s="197"/>
      <c r="NWI104" s="197"/>
      <c r="NWJ104" s="197"/>
      <c r="NWK104" s="197"/>
      <c r="NWL104" s="197"/>
      <c r="NWM104" s="197"/>
      <c r="NWN104" s="197"/>
      <c r="NWO104" s="197"/>
      <c r="NWP104" s="197"/>
      <c r="NWQ104" s="197"/>
      <c r="NWR104" s="197"/>
      <c r="NWS104" s="197"/>
      <c r="NWT104" s="197"/>
      <c r="NWU104" s="197"/>
      <c r="NWV104" s="197"/>
      <c r="NWW104" s="197"/>
      <c r="NWX104" s="197"/>
      <c r="NWY104" s="197"/>
      <c r="NWZ104" s="197"/>
      <c r="NXA104" s="197"/>
      <c r="NXB104" s="197"/>
      <c r="NXC104" s="197"/>
      <c r="NXD104" s="197"/>
      <c r="NXE104" s="197"/>
      <c r="NXF104" s="197"/>
      <c r="NXG104" s="197"/>
      <c r="NXH104" s="197"/>
      <c r="NXI104" s="197"/>
      <c r="NXJ104" s="197"/>
      <c r="NXK104" s="197"/>
      <c r="NXL104" s="197"/>
      <c r="NXM104" s="197"/>
      <c r="NXN104" s="197"/>
      <c r="NXO104" s="197"/>
      <c r="NXP104" s="197"/>
      <c r="NXQ104" s="197"/>
      <c r="NXR104" s="197"/>
      <c r="NXS104" s="197"/>
      <c r="NXT104" s="197"/>
      <c r="NXU104" s="197"/>
      <c r="NXV104" s="197"/>
      <c r="NXW104" s="197"/>
      <c r="NXX104" s="197"/>
      <c r="NXY104" s="197"/>
      <c r="NXZ104" s="197"/>
      <c r="NYA104" s="197"/>
      <c r="NYB104" s="197"/>
      <c r="NYC104" s="197"/>
      <c r="NYD104" s="197"/>
      <c r="NYE104" s="197"/>
      <c r="NYF104" s="197"/>
      <c r="NYG104" s="197"/>
      <c r="NYH104" s="197"/>
      <c r="NYI104" s="197"/>
      <c r="NYJ104" s="197"/>
      <c r="NYK104" s="197"/>
      <c r="NYL104" s="197"/>
      <c r="NYM104" s="197"/>
      <c r="NYN104" s="197"/>
      <c r="NYO104" s="197"/>
      <c r="NYP104" s="197"/>
      <c r="NYQ104" s="197"/>
      <c r="NYR104" s="197"/>
      <c r="NYS104" s="197"/>
      <c r="NYT104" s="197"/>
      <c r="NYU104" s="197"/>
      <c r="NYV104" s="197"/>
      <c r="NYW104" s="197"/>
      <c r="NYX104" s="197"/>
      <c r="NYY104" s="197"/>
      <c r="NYZ104" s="197"/>
      <c r="NZA104" s="197"/>
      <c r="NZB104" s="197"/>
      <c r="NZC104" s="197"/>
      <c r="NZD104" s="197"/>
      <c r="NZE104" s="197"/>
      <c r="NZF104" s="197"/>
      <c r="NZG104" s="197"/>
      <c r="NZH104" s="197"/>
      <c r="NZI104" s="197"/>
      <c r="NZJ104" s="197"/>
      <c r="NZK104" s="197"/>
      <c r="NZL104" s="197"/>
      <c r="NZM104" s="197"/>
      <c r="NZN104" s="197"/>
      <c r="NZO104" s="197"/>
      <c r="NZP104" s="197"/>
      <c r="NZQ104" s="197"/>
      <c r="NZR104" s="197"/>
      <c r="NZS104" s="197"/>
      <c r="NZT104" s="197"/>
      <c r="NZU104" s="197"/>
      <c r="NZV104" s="197"/>
      <c r="NZW104" s="197"/>
      <c r="NZX104" s="197"/>
      <c r="NZY104" s="197"/>
      <c r="NZZ104" s="197"/>
      <c r="OAA104" s="197"/>
      <c r="OAB104" s="197"/>
      <c r="OAC104" s="197"/>
      <c r="OAD104" s="197"/>
      <c r="OAE104" s="197"/>
      <c r="OAF104" s="197"/>
      <c r="OAG104" s="197"/>
      <c r="OAH104" s="197"/>
      <c r="OAI104" s="197"/>
      <c r="OAJ104" s="197"/>
      <c r="OAK104" s="197"/>
      <c r="OAL104" s="197"/>
      <c r="OAM104" s="197"/>
      <c r="OAN104" s="197"/>
      <c r="OAO104" s="197"/>
      <c r="OAP104" s="197"/>
      <c r="OAQ104" s="197"/>
      <c r="OAR104" s="197"/>
      <c r="OAS104" s="197"/>
      <c r="OAT104" s="197"/>
      <c r="OAU104" s="197"/>
      <c r="OAV104" s="197"/>
      <c r="OAW104" s="197"/>
      <c r="OAX104" s="197"/>
      <c r="OAY104" s="197"/>
      <c r="OAZ104" s="197"/>
      <c r="OBA104" s="197"/>
      <c r="OBB104" s="197"/>
      <c r="OBC104" s="197"/>
      <c r="OBD104" s="197"/>
      <c r="OBE104" s="197"/>
      <c r="OBF104" s="197"/>
      <c r="OBG104" s="197"/>
      <c r="OBH104" s="197"/>
      <c r="OBI104" s="197"/>
      <c r="OBJ104" s="197"/>
      <c r="OBK104" s="197"/>
      <c r="OBL104" s="197"/>
      <c r="OBM104" s="197"/>
      <c r="OBN104" s="197"/>
      <c r="OBO104" s="197"/>
      <c r="OBP104" s="197"/>
      <c r="OBQ104" s="197"/>
      <c r="OBR104" s="197"/>
      <c r="OBS104" s="197"/>
      <c r="OBT104" s="197"/>
      <c r="OBU104" s="197"/>
      <c r="OBV104" s="197"/>
      <c r="OBW104" s="197"/>
      <c r="OBX104" s="197"/>
      <c r="OBY104" s="197"/>
      <c r="OBZ104" s="197"/>
      <c r="OCA104" s="197"/>
      <c r="OCB104" s="197"/>
      <c r="OCC104" s="197"/>
      <c r="OCD104" s="197"/>
      <c r="OCE104" s="197"/>
      <c r="OCF104" s="197"/>
      <c r="OCG104" s="197"/>
      <c r="OCH104" s="197"/>
      <c r="OCI104" s="197"/>
      <c r="OCJ104" s="197"/>
      <c r="OCK104" s="197"/>
      <c r="OCL104" s="197"/>
      <c r="OCM104" s="197"/>
      <c r="OCN104" s="197"/>
      <c r="OCO104" s="197"/>
      <c r="OCP104" s="197"/>
      <c r="OCQ104" s="197"/>
      <c r="OCR104" s="197"/>
      <c r="OCS104" s="197"/>
      <c r="OCT104" s="197"/>
      <c r="OCU104" s="197"/>
      <c r="OCV104" s="197"/>
      <c r="OCW104" s="197"/>
      <c r="OCX104" s="197"/>
      <c r="OCY104" s="197"/>
      <c r="OCZ104" s="197"/>
      <c r="ODA104" s="197"/>
      <c r="ODB104" s="197"/>
      <c r="ODC104" s="197"/>
      <c r="ODD104" s="197"/>
      <c r="ODE104" s="197"/>
      <c r="ODF104" s="197"/>
      <c r="ODG104" s="197"/>
      <c r="ODH104" s="197"/>
      <c r="ODI104" s="197"/>
      <c r="ODJ104" s="197"/>
      <c r="ODK104" s="197"/>
      <c r="ODL104" s="197"/>
      <c r="ODM104" s="197"/>
      <c r="ODN104" s="197"/>
      <c r="ODO104" s="197"/>
      <c r="ODP104" s="197"/>
      <c r="ODQ104" s="197"/>
      <c r="ODR104" s="197"/>
      <c r="ODS104" s="197"/>
      <c r="ODT104" s="197"/>
      <c r="ODU104" s="197"/>
      <c r="ODV104" s="197"/>
      <c r="ODW104" s="197"/>
      <c r="ODX104" s="197"/>
      <c r="ODY104" s="197"/>
      <c r="ODZ104" s="197"/>
      <c r="OEA104" s="197"/>
      <c r="OEB104" s="197"/>
      <c r="OEC104" s="197"/>
      <c r="OED104" s="197"/>
      <c r="OEE104" s="197"/>
      <c r="OEF104" s="197"/>
      <c r="OEG104" s="197"/>
      <c r="OEH104" s="197"/>
      <c r="OEI104" s="197"/>
      <c r="OEJ104" s="197"/>
      <c r="OEK104" s="197"/>
      <c r="OEL104" s="197"/>
      <c r="OEM104" s="197"/>
      <c r="OEN104" s="197"/>
      <c r="OEO104" s="197"/>
      <c r="OEP104" s="197"/>
      <c r="OEQ104" s="197"/>
      <c r="OER104" s="197"/>
      <c r="OES104" s="197"/>
      <c r="OET104" s="197"/>
      <c r="OEU104" s="197"/>
      <c r="OEV104" s="197"/>
      <c r="OEW104" s="197"/>
      <c r="OEX104" s="197"/>
      <c r="OEY104" s="197"/>
      <c r="OEZ104" s="197"/>
      <c r="OFA104" s="197"/>
      <c r="OFB104" s="197"/>
      <c r="OFC104" s="197"/>
      <c r="OFD104" s="197"/>
      <c r="OFE104" s="197"/>
      <c r="OFF104" s="197"/>
      <c r="OFG104" s="197"/>
      <c r="OFH104" s="197"/>
      <c r="OFI104" s="197"/>
      <c r="OFJ104" s="197"/>
      <c r="OFK104" s="197"/>
      <c r="OFL104" s="197"/>
      <c r="OFM104" s="197"/>
      <c r="OFN104" s="197"/>
      <c r="OFO104" s="197"/>
      <c r="OFP104" s="197"/>
      <c r="OFQ104" s="197"/>
      <c r="OFR104" s="197"/>
      <c r="OFS104" s="197"/>
      <c r="OFT104" s="197"/>
      <c r="OFU104" s="197"/>
      <c r="OFV104" s="197"/>
      <c r="OFW104" s="197"/>
      <c r="OFX104" s="197"/>
      <c r="OFY104" s="197"/>
      <c r="OFZ104" s="197"/>
      <c r="OGA104" s="197"/>
      <c r="OGB104" s="197"/>
      <c r="OGC104" s="197"/>
      <c r="OGD104" s="197"/>
      <c r="OGE104" s="197"/>
      <c r="OGF104" s="197"/>
      <c r="OGG104" s="197"/>
      <c r="OGH104" s="197"/>
      <c r="OGI104" s="197"/>
      <c r="OGJ104" s="197"/>
      <c r="OGK104" s="197"/>
      <c r="OGL104" s="197"/>
      <c r="OGM104" s="197"/>
      <c r="OGN104" s="197"/>
      <c r="OGO104" s="197"/>
      <c r="OGP104" s="197"/>
      <c r="OGQ104" s="197"/>
      <c r="OGR104" s="197"/>
      <c r="OGS104" s="197"/>
      <c r="OGT104" s="197"/>
      <c r="OGU104" s="197"/>
      <c r="OGV104" s="197"/>
      <c r="OGW104" s="197"/>
      <c r="OGX104" s="197"/>
      <c r="OGY104" s="197"/>
      <c r="OGZ104" s="197"/>
      <c r="OHA104" s="197"/>
      <c r="OHB104" s="197"/>
      <c r="OHC104" s="197"/>
      <c r="OHD104" s="197"/>
      <c r="OHE104" s="197"/>
      <c r="OHF104" s="197"/>
      <c r="OHG104" s="197"/>
      <c r="OHH104" s="197"/>
      <c r="OHI104" s="197"/>
      <c r="OHJ104" s="197"/>
      <c r="OHK104" s="197"/>
      <c r="OHL104" s="197"/>
      <c r="OHM104" s="197"/>
      <c r="OHN104" s="197"/>
      <c r="OHO104" s="197"/>
      <c r="OHP104" s="197"/>
      <c r="OHQ104" s="197"/>
      <c r="OHR104" s="197"/>
      <c r="OHS104" s="197"/>
      <c r="OHT104" s="197"/>
      <c r="OHU104" s="197"/>
      <c r="OHV104" s="197"/>
      <c r="OHW104" s="197"/>
      <c r="OHX104" s="197"/>
      <c r="OHY104" s="197"/>
      <c r="OHZ104" s="197"/>
      <c r="OIA104" s="197"/>
      <c r="OIB104" s="197"/>
      <c r="OIC104" s="197"/>
      <c r="OID104" s="197"/>
      <c r="OIE104" s="197"/>
      <c r="OIF104" s="197"/>
      <c r="OIG104" s="197"/>
      <c r="OIH104" s="197"/>
      <c r="OII104" s="197"/>
      <c r="OIJ104" s="197"/>
      <c r="OIK104" s="197"/>
      <c r="OIL104" s="197"/>
      <c r="OIM104" s="197"/>
      <c r="OIN104" s="197"/>
      <c r="OIO104" s="197"/>
      <c r="OIP104" s="197"/>
      <c r="OIQ104" s="197"/>
      <c r="OIR104" s="197"/>
      <c r="OIS104" s="197"/>
      <c r="OIT104" s="197"/>
      <c r="OIU104" s="197"/>
      <c r="OIV104" s="197"/>
      <c r="OIW104" s="197"/>
      <c r="OIX104" s="197"/>
      <c r="OIY104" s="197"/>
      <c r="OIZ104" s="197"/>
      <c r="OJA104" s="197"/>
      <c r="OJB104" s="197"/>
      <c r="OJC104" s="197"/>
      <c r="OJD104" s="197"/>
      <c r="OJE104" s="197"/>
      <c r="OJF104" s="197"/>
      <c r="OJG104" s="197"/>
      <c r="OJH104" s="197"/>
      <c r="OJI104" s="197"/>
      <c r="OJJ104" s="197"/>
      <c r="OJK104" s="197"/>
      <c r="OJL104" s="197"/>
      <c r="OJM104" s="197"/>
      <c r="OJN104" s="197"/>
      <c r="OJO104" s="197"/>
      <c r="OJP104" s="197"/>
      <c r="OJQ104" s="197"/>
      <c r="OJR104" s="197"/>
      <c r="OJS104" s="197"/>
      <c r="OJT104" s="197"/>
      <c r="OJU104" s="197"/>
      <c r="OJV104" s="197"/>
      <c r="OJW104" s="197"/>
      <c r="OJX104" s="197"/>
      <c r="OJY104" s="197"/>
      <c r="OJZ104" s="197"/>
      <c r="OKA104" s="197"/>
      <c r="OKB104" s="197"/>
      <c r="OKC104" s="197"/>
      <c r="OKD104" s="197"/>
      <c r="OKE104" s="197"/>
      <c r="OKF104" s="197"/>
      <c r="OKG104" s="197"/>
      <c r="OKH104" s="197"/>
      <c r="OKI104" s="197"/>
      <c r="OKJ104" s="197"/>
      <c r="OKK104" s="197"/>
      <c r="OKL104" s="197"/>
      <c r="OKM104" s="197"/>
      <c r="OKN104" s="197"/>
      <c r="OKO104" s="197"/>
      <c r="OKP104" s="197"/>
      <c r="OKQ104" s="197"/>
      <c r="OKR104" s="197"/>
      <c r="OKS104" s="197"/>
      <c r="OKT104" s="197"/>
      <c r="OKU104" s="197"/>
      <c r="OKV104" s="197"/>
      <c r="OKW104" s="197"/>
      <c r="OKX104" s="197"/>
      <c r="OKY104" s="197"/>
      <c r="OKZ104" s="197"/>
      <c r="OLA104" s="197"/>
      <c r="OLB104" s="197"/>
      <c r="OLC104" s="197"/>
      <c r="OLD104" s="197"/>
      <c r="OLE104" s="197"/>
      <c r="OLF104" s="197"/>
      <c r="OLG104" s="197"/>
      <c r="OLH104" s="197"/>
      <c r="OLI104" s="197"/>
      <c r="OLJ104" s="197"/>
      <c r="OLK104" s="197"/>
      <c r="OLL104" s="197"/>
      <c r="OLM104" s="197"/>
      <c r="OLN104" s="197"/>
      <c r="OLO104" s="197"/>
      <c r="OLP104" s="197"/>
      <c r="OLQ104" s="197"/>
      <c r="OLR104" s="197"/>
      <c r="OLS104" s="197"/>
      <c r="OLT104" s="197"/>
      <c r="OLU104" s="197"/>
      <c r="OLV104" s="197"/>
      <c r="OLW104" s="197"/>
      <c r="OLX104" s="197"/>
      <c r="OLY104" s="197"/>
      <c r="OLZ104" s="197"/>
      <c r="OMA104" s="197"/>
      <c r="OMB104" s="197"/>
      <c r="OMC104" s="197"/>
      <c r="OMD104" s="197"/>
      <c r="OME104" s="197"/>
      <c r="OMF104" s="197"/>
      <c r="OMG104" s="197"/>
      <c r="OMH104" s="197"/>
      <c r="OMI104" s="197"/>
      <c r="OMJ104" s="197"/>
      <c r="OMK104" s="197"/>
      <c r="OML104" s="197"/>
      <c r="OMM104" s="197"/>
      <c r="OMN104" s="197"/>
      <c r="OMO104" s="197"/>
      <c r="OMP104" s="197"/>
      <c r="OMQ104" s="197"/>
      <c r="OMR104" s="197"/>
      <c r="OMS104" s="197"/>
      <c r="OMT104" s="197"/>
      <c r="OMU104" s="197"/>
      <c r="OMV104" s="197"/>
      <c r="OMW104" s="197"/>
      <c r="OMX104" s="197"/>
      <c r="OMY104" s="197"/>
      <c r="OMZ104" s="197"/>
      <c r="ONA104" s="197"/>
      <c r="ONB104" s="197"/>
      <c r="ONC104" s="197"/>
      <c r="OND104" s="197"/>
      <c r="ONE104" s="197"/>
      <c r="ONF104" s="197"/>
      <c r="ONG104" s="197"/>
      <c r="ONH104" s="197"/>
      <c r="ONI104" s="197"/>
      <c r="ONJ104" s="197"/>
      <c r="ONK104" s="197"/>
      <c r="ONL104" s="197"/>
      <c r="ONM104" s="197"/>
      <c r="ONN104" s="197"/>
      <c r="ONO104" s="197"/>
      <c r="ONP104" s="197"/>
      <c r="ONQ104" s="197"/>
      <c r="ONR104" s="197"/>
      <c r="ONS104" s="197"/>
      <c r="ONT104" s="197"/>
      <c r="ONU104" s="197"/>
      <c r="ONV104" s="197"/>
      <c r="ONW104" s="197"/>
      <c r="ONX104" s="197"/>
      <c r="ONY104" s="197"/>
      <c r="ONZ104" s="197"/>
      <c r="OOA104" s="197"/>
      <c r="OOB104" s="197"/>
      <c r="OOC104" s="197"/>
      <c r="OOD104" s="197"/>
      <c r="OOE104" s="197"/>
      <c r="OOF104" s="197"/>
      <c r="OOG104" s="197"/>
      <c r="OOH104" s="197"/>
      <c r="OOI104" s="197"/>
      <c r="OOJ104" s="197"/>
      <c r="OOK104" s="197"/>
      <c r="OOL104" s="197"/>
      <c r="OOM104" s="197"/>
      <c r="OON104" s="197"/>
      <c r="OOO104" s="197"/>
      <c r="OOP104" s="197"/>
      <c r="OOQ104" s="197"/>
      <c r="OOR104" s="197"/>
      <c r="OOS104" s="197"/>
      <c r="OOT104" s="197"/>
      <c r="OOU104" s="197"/>
      <c r="OOV104" s="197"/>
      <c r="OOW104" s="197"/>
      <c r="OOX104" s="197"/>
      <c r="OOY104" s="197"/>
      <c r="OOZ104" s="197"/>
      <c r="OPA104" s="197"/>
      <c r="OPB104" s="197"/>
      <c r="OPC104" s="197"/>
      <c r="OPD104" s="197"/>
      <c r="OPE104" s="197"/>
      <c r="OPF104" s="197"/>
      <c r="OPG104" s="197"/>
      <c r="OPH104" s="197"/>
      <c r="OPI104" s="197"/>
      <c r="OPJ104" s="197"/>
      <c r="OPK104" s="197"/>
      <c r="OPL104" s="197"/>
      <c r="OPM104" s="197"/>
      <c r="OPN104" s="197"/>
      <c r="OPO104" s="197"/>
      <c r="OPP104" s="197"/>
      <c r="OPQ104" s="197"/>
      <c r="OPR104" s="197"/>
      <c r="OPS104" s="197"/>
      <c r="OPT104" s="197"/>
      <c r="OPU104" s="197"/>
      <c r="OPV104" s="197"/>
      <c r="OPW104" s="197"/>
      <c r="OPX104" s="197"/>
      <c r="OPY104" s="197"/>
      <c r="OPZ104" s="197"/>
      <c r="OQA104" s="197"/>
      <c r="OQB104" s="197"/>
      <c r="OQC104" s="197"/>
      <c r="OQD104" s="197"/>
      <c r="OQE104" s="197"/>
      <c r="OQF104" s="197"/>
      <c r="OQG104" s="197"/>
      <c r="OQH104" s="197"/>
      <c r="OQI104" s="197"/>
      <c r="OQJ104" s="197"/>
      <c r="OQK104" s="197"/>
      <c r="OQL104" s="197"/>
      <c r="OQM104" s="197"/>
      <c r="OQN104" s="197"/>
      <c r="OQO104" s="197"/>
      <c r="OQP104" s="197"/>
      <c r="OQQ104" s="197"/>
      <c r="OQR104" s="197"/>
      <c r="OQS104" s="197"/>
      <c r="OQT104" s="197"/>
      <c r="OQU104" s="197"/>
      <c r="OQV104" s="197"/>
      <c r="OQW104" s="197"/>
      <c r="OQX104" s="197"/>
      <c r="OQY104" s="197"/>
      <c r="OQZ104" s="197"/>
      <c r="ORA104" s="197"/>
      <c r="ORB104" s="197"/>
      <c r="ORC104" s="197"/>
      <c r="ORD104" s="197"/>
      <c r="ORE104" s="197"/>
      <c r="ORF104" s="197"/>
      <c r="ORG104" s="197"/>
      <c r="ORH104" s="197"/>
      <c r="ORI104" s="197"/>
      <c r="ORJ104" s="197"/>
      <c r="ORK104" s="197"/>
      <c r="ORL104" s="197"/>
      <c r="ORM104" s="197"/>
      <c r="ORN104" s="197"/>
      <c r="ORO104" s="197"/>
      <c r="ORP104" s="197"/>
      <c r="ORQ104" s="197"/>
      <c r="ORR104" s="197"/>
      <c r="ORS104" s="197"/>
      <c r="ORT104" s="197"/>
      <c r="ORU104" s="197"/>
      <c r="ORV104" s="197"/>
      <c r="ORW104" s="197"/>
      <c r="ORX104" s="197"/>
      <c r="ORY104" s="197"/>
      <c r="ORZ104" s="197"/>
      <c r="OSA104" s="197"/>
      <c r="OSB104" s="197"/>
      <c r="OSC104" s="197"/>
      <c r="OSD104" s="197"/>
      <c r="OSE104" s="197"/>
      <c r="OSF104" s="197"/>
      <c r="OSG104" s="197"/>
      <c r="OSH104" s="197"/>
      <c r="OSI104" s="197"/>
      <c r="OSJ104" s="197"/>
      <c r="OSK104" s="197"/>
      <c r="OSL104" s="197"/>
      <c r="OSM104" s="197"/>
      <c r="OSN104" s="197"/>
      <c r="OSO104" s="197"/>
      <c r="OSP104" s="197"/>
      <c r="OSQ104" s="197"/>
      <c r="OSR104" s="197"/>
      <c r="OSS104" s="197"/>
      <c r="OST104" s="197"/>
      <c r="OSU104" s="197"/>
      <c r="OSV104" s="197"/>
      <c r="OSW104" s="197"/>
      <c r="OSX104" s="197"/>
      <c r="OSY104" s="197"/>
      <c r="OSZ104" s="197"/>
      <c r="OTA104" s="197"/>
      <c r="OTB104" s="197"/>
      <c r="OTC104" s="197"/>
      <c r="OTD104" s="197"/>
      <c r="OTE104" s="197"/>
      <c r="OTF104" s="197"/>
      <c r="OTG104" s="197"/>
      <c r="OTH104" s="197"/>
      <c r="OTI104" s="197"/>
      <c r="OTJ104" s="197"/>
      <c r="OTK104" s="197"/>
      <c r="OTL104" s="197"/>
      <c r="OTM104" s="197"/>
      <c r="OTN104" s="197"/>
      <c r="OTO104" s="197"/>
      <c r="OTP104" s="197"/>
      <c r="OTQ104" s="197"/>
      <c r="OTR104" s="197"/>
      <c r="OTS104" s="197"/>
      <c r="OTT104" s="197"/>
      <c r="OTU104" s="197"/>
      <c r="OTV104" s="197"/>
      <c r="OTW104" s="197"/>
      <c r="OTX104" s="197"/>
      <c r="OTY104" s="197"/>
      <c r="OTZ104" s="197"/>
      <c r="OUA104" s="197"/>
      <c r="OUB104" s="197"/>
      <c r="OUC104" s="197"/>
      <c r="OUD104" s="197"/>
      <c r="OUE104" s="197"/>
      <c r="OUF104" s="197"/>
      <c r="OUG104" s="197"/>
      <c r="OUH104" s="197"/>
      <c r="OUI104" s="197"/>
      <c r="OUJ104" s="197"/>
      <c r="OUK104" s="197"/>
      <c r="OUL104" s="197"/>
      <c r="OUM104" s="197"/>
      <c r="OUN104" s="197"/>
      <c r="OUO104" s="197"/>
      <c r="OUP104" s="197"/>
      <c r="OUQ104" s="197"/>
      <c r="OUR104" s="197"/>
      <c r="OUS104" s="197"/>
      <c r="OUT104" s="197"/>
      <c r="OUU104" s="197"/>
      <c r="OUV104" s="197"/>
      <c r="OUW104" s="197"/>
      <c r="OUX104" s="197"/>
      <c r="OUY104" s="197"/>
      <c r="OUZ104" s="197"/>
      <c r="OVA104" s="197"/>
      <c r="OVB104" s="197"/>
      <c r="OVC104" s="197"/>
      <c r="OVD104" s="197"/>
      <c r="OVE104" s="197"/>
      <c r="OVF104" s="197"/>
      <c r="OVG104" s="197"/>
      <c r="OVH104" s="197"/>
      <c r="OVI104" s="197"/>
      <c r="OVJ104" s="197"/>
      <c r="OVK104" s="197"/>
      <c r="OVL104" s="197"/>
      <c r="OVM104" s="197"/>
      <c r="OVN104" s="197"/>
      <c r="OVO104" s="197"/>
      <c r="OVP104" s="197"/>
      <c r="OVQ104" s="197"/>
      <c r="OVR104" s="197"/>
      <c r="OVS104" s="197"/>
      <c r="OVT104" s="197"/>
      <c r="OVU104" s="197"/>
      <c r="OVV104" s="197"/>
      <c r="OVW104" s="197"/>
      <c r="OVX104" s="197"/>
      <c r="OVY104" s="197"/>
      <c r="OVZ104" s="197"/>
      <c r="OWA104" s="197"/>
      <c r="OWB104" s="197"/>
      <c r="OWC104" s="197"/>
      <c r="OWD104" s="197"/>
      <c r="OWE104" s="197"/>
      <c r="OWF104" s="197"/>
      <c r="OWG104" s="197"/>
      <c r="OWH104" s="197"/>
      <c r="OWI104" s="197"/>
      <c r="OWJ104" s="197"/>
      <c r="OWK104" s="197"/>
      <c r="OWL104" s="197"/>
      <c r="OWM104" s="197"/>
      <c r="OWN104" s="197"/>
      <c r="OWO104" s="197"/>
      <c r="OWP104" s="197"/>
      <c r="OWQ104" s="197"/>
      <c r="OWR104" s="197"/>
      <c r="OWS104" s="197"/>
      <c r="OWT104" s="197"/>
      <c r="OWU104" s="197"/>
      <c r="OWV104" s="197"/>
      <c r="OWW104" s="197"/>
      <c r="OWX104" s="197"/>
      <c r="OWY104" s="197"/>
      <c r="OWZ104" s="197"/>
      <c r="OXA104" s="197"/>
      <c r="OXB104" s="197"/>
      <c r="OXC104" s="197"/>
      <c r="OXD104" s="197"/>
      <c r="OXE104" s="197"/>
      <c r="OXF104" s="197"/>
      <c r="OXG104" s="197"/>
      <c r="OXH104" s="197"/>
      <c r="OXI104" s="197"/>
      <c r="OXJ104" s="197"/>
      <c r="OXK104" s="197"/>
      <c r="OXL104" s="197"/>
      <c r="OXM104" s="197"/>
      <c r="OXN104" s="197"/>
      <c r="OXO104" s="197"/>
      <c r="OXP104" s="197"/>
      <c r="OXQ104" s="197"/>
      <c r="OXR104" s="197"/>
      <c r="OXS104" s="197"/>
      <c r="OXT104" s="197"/>
      <c r="OXU104" s="197"/>
      <c r="OXV104" s="197"/>
      <c r="OXW104" s="197"/>
      <c r="OXX104" s="197"/>
      <c r="OXY104" s="197"/>
      <c r="OXZ104" s="197"/>
      <c r="OYA104" s="197"/>
      <c r="OYB104" s="197"/>
      <c r="OYC104" s="197"/>
      <c r="OYD104" s="197"/>
      <c r="OYE104" s="197"/>
      <c r="OYF104" s="197"/>
      <c r="OYG104" s="197"/>
      <c r="OYH104" s="197"/>
      <c r="OYI104" s="197"/>
      <c r="OYJ104" s="197"/>
      <c r="OYK104" s="197"/>
      <c r="OYL104" s="197"/>
      <c r="OYM104" s="197"/>
      <c r="OYN104" s="197"/>
      <c r="OYO104" s="197"/>
      <c r="OYP104" s="197"/>
      <c r="OYQ104" s="197"/>
      <c r="OYR104" s="197"/>
      <c r="OYS104" s="197"/>
      <c r="OYT104" s="197"/>
      <c r="OYU104" s="197"/>
      <c r="OYV104" s="197"/>
      <c r="OYW104" s="197"/>
      <c r="OYX104" s="197"/>
      <c r="OYY104" s="197"/>
      <c r="OYZ104" s="197"/>
      <c r="OZA104" s="197"/>
      <c r="OZB104" s="197"/>
      <c r="OZC104" s="197"/>
      <c r="OZD104" s="197"/>
      <c r="OZE104" s="197"/>
      <c r="OZF104" s="197"/>
      <c r="OZG104" s="197"/>
      <c r="OZH104" s="197"/>
      <c r="OZI104" s="197"/>
      <c r="OZJ104" s="197"/>
      <c r="OZK104" s="197"/>
      <c r="OZL104" s="197"/>
      <c r="OZM104" s="197"/>
      <c r="OZN104" s="197"/>
      <c r="OZO104" s="197"/>
      <c r="OZP104" s="197"/>
      <c r="OZQ104" s="197"/>
      <c r="OZR104" s="197"/>
      <c r="OZS104" s="197"/>
      <c r="OZT104" s="197"/>
      <c r="OZU104" s="197"/>
      <c r="OZV104" s="197"/>
      <c r="OZW104" s="197"/>
      <c r="OZX104" s="197"/>
      <c r="OZY104" s="197"/>
      <c r="OZZ104" s="197"/>
      <c r="PAA104" s="197"/>
      <c r="PAB104" s="197"/>
      <c r="PAC104" s="197"/>
      <c r="PAD104" s="197"/>
      <c r="PAE104" s="197"/>
      <c r="PAF104" s="197"/>
      <c r="PAG104" s="197"/>
      <c r="PAH104" s="197"/>
      <c r="PAI104" s="197"/>
      <c r="PAJ104" s="197"/>
      <c r="PAK104" s="197"/>
      <c r="PAL104" s="197"/>
      <c r="PAM104" s="197"/>
      <c r="PAN104" s="197"/>
      <c r="PAO104" s="197"/>
      <c r="PAP104" s="197"/>
      <c r="PAQ104" s="197"/>
      <c r="PAR104" s="197"/>
      <c r="PAS104" s="197"/>
      <c r="PAT104" s="197"/>
      <c r="PAU104" s="197"/>
      <c r="PAV104" s="197"/>
      <c r="PAW104" s="197"/>
      <c r="PAX104" s="197"/>
      <c r="PAY104" s="197"/>
      <c r="PAZ104" s="197"/>
      <c r="PBA104" s="197"/>
      <c r="PBB104" s="197"/>
      <c r="PBC104" s="197"/>
      <c r="PBD104" s="197"/>
      <c r="PBE104" s="197"/>
      <c r="PBF104" s="197"/>
      <c r="PBG104" s="197"/>
      <c r="PBH104" s="197"/>
      <c r="PBI104" s="197"/>
      <c r="PBJ104" s="197"/>
      <c r="PBK104" s="197"/>
      <c r="PBL104" s="197"/>
      <c r="PBM104" s="197"/>
      <c r="PBN104" s="197"/>
      <c r="PBO104" s="197"/>
      <c r="PBP104" s="197"/>
      <c r="PBQ104" s="197"/>
      <c r="PBR104" s="197"/>
      <c r="PBS104" s="197"/>
      <c r="PBT104" s="197"/>
      <c r="PBU104" s="197"/>
      <c r="PBV104" s="197"/>
      <c r="PBW104" s="197"/>
      <c r="PBX104" s="197"/>
      <c r="PBY104" s="197"/>
      <c r="PBZ104" s="197"/>
      <c r="PCA104" s="197"/>
      <c r="PCB104" s="197"/>
      <c r="PCC104" s="197"/>
      <c r="PCD104" s="197"/>
      <c r="PCE104" s="197"/>
      <c r="PCF104" s="197"/>
      <c r="PCG104" s="197"/>
      <c r="PCH104" s="197"/>
      <c r="PCI104" s="197"/>
      <c r="PCJ104" s="197"/>
      <c r="PCK104" s="197"/>
      <c r="PCL104" s="197"/>
      <c r="PCM104" s="197"/>
      <c r="PCN104" s="197"/>
      <c r="PCO104" s="197"/>
      <c r="PCP104" s="197"/>
      <c r="PCQ104" s="197"/>
      <c r="PCR104" s="197"/>
      <c r="PCS104" s="197"/>
      <c r="PCT104" s="197"/>
      <c r="PCU104" s="197"/>
      <c r="PCV104" s="197"/>
      <c r="PCW104" s="197"/>
      <c r="PCX104" s="197"/>
      <c r="PCY104" s="197"/>
      <c r="PCZ104" s="197"/>
      <c r="PDA104" s="197"/>
      <c r="PDB104" s="197"/>
      <c r="PDC104" s="197"/>
      <c r="PDD104" s="197"/>
      <c r="PDE104" s="197"/>
      <c r="PDF104" s="197"/>
      <c r="PDG104" s="197"/>
      <c r="PDH104" s="197"/>
      <c r="PDI104" s="197"/>
      <c r="PDJ104" s="197"/>
      <c r="PDK104" s="197"/>
      <c r="PDL104" s="197"/>
      <c r="PDM104" s="197"/>
      <c r="PDN104" s="197"/>
      <c r="PDO104" s="197"/>
      <c r="PDP104" s="197"/>
      <c r="PDQ104" s="197"/>
      <c r="PDR104" s="197"/>
      <c r="PDS104" s="197"/>
      <c r="PDT104" s="197"/>
      <c r="PDU104" s="197"/>
      <c r="PDV104" s="197"/>
      <c r="PDW104" s="197"/>
      <c r="PDX104" s="197"/>
      <c r="PDY104" s="197"/>
      <c r="PDZ104" s="197"/>
      <c r="PEA104" s="197"/>
      <c r="PEB104" s="197"/>
      <c r="PEC104" s="197"/>
      <c r="PED104" s="197"/>
      <c r="PEE104" s="197"/>
      <c r="PEF104" s="197"/>
      <c r="PEG104" s="197"/>
      <c r="PEH104" s="197"/>
      <c r="PEI104" s="197"/>
      <c r="PEJ104" s="197"/>
      <c r="PEK104" s="197"/>
      <c r="PEL104" s="197"/>
      <c r="PEM104" s="197"/>
      <c r="PEN104" s="197"/>
      <c r="PEO104" s="197"/>
      <c r="PEP104" s="197"/>
      <c r="PEQ104" s="197"/>
      <c r="PER104" s="197"/>
      <c r="PES104" s="197"/>
      <c r="PET104" s="197"/>
      <c r="PEU104" s="197"/>
      <c r="PEV104" s="197"/>
      <c r="PEW104" s="197"/>
      <c r="PEX104" s="197"/>
      <c r="PEY104" s="197"/>
      <c r="PEZ104" s="197"/>
      <c r="PFA104" s="197"/>
      <c r="PFB104" s="197"/>
      <c r="PFC104" s="197"/>
      <c r="PFD104" s="197"/>
      <c r="PFE104" s="197"/>
      <c r="PFF104" s="197"/>
      <c r="PFG104" s="197"/>
      <c r="PFH104" s="197"/>
      <c r="PFI104" s="197"/>
      <c r="PFJ104" s="197"/>
      <c r="PFK104" s="197"/>
      <c r="PFL104" s="197"/>
      <c r="PFM104" s="197"/>
      <c r="PFN104" s="197"/>
      <c r="PFO104" s="197"/>
      <c r="PFP104" s="197"/>
      <c r="PFQ104" s="197"/>
      <c r="PFR104" s="197"/>
      <c r="PFS104" s="197"/>
      <c r="PFT104" s="197"/>
      <c r="PFU104" s="197"/>
      <c r="PFV104" s="197"/>
      <c r="PFW104" s="197"/>
      <c r="PFX104" s="197"/>
      <c r="PFY104" s="197"/>
      <c r="PFZ104" s="197"/>
      <c r="PGA104" s="197"/>
      <c r="PGB104" s="197"/>
      <c r="PGC104" s="197"/>
      <c r="PGD104" s="197"/>
      <c r="PGE104" s="197"/>
      <c r="PGF104" s="197"/>
      <c r="PGG104" s="197"/>
      <c r="PGH104" s="197"/>
      <c r="PGI104" s="197"/>
      <c r="PGJ104" s="197"/>
      <c r="PGK104" s="197"/>
      <c r="PGL104" s="197"/>
      <c r="PGM104" s="197"/>
      <c r="PGN104" s="197"/>
      <c r="PGO104" s="197"/>
      <c r="PGP104" s="197"/>
      <c r="PGQ104" s="197"/>
      <c r="PGR104" s="197"/>
      <c r="PGS104" s="197"/>
      <c r="PGT104" s="197"/>
      <c r="PGU104" s="197"/>
      <c r="PGV104" s="197"/>
      <c r="PGW104" s="197"/>
      <c r="PGX104" s="197"/>
      <c r="PGY104" s="197"/>
      <c r="PGZ104" s="197"/>
      <c r="PHA104" s="197"/>
      <c r="PHB104" s="197"/>
      <c r="PHC104" s="197"/>
      <c r="PHD104" s="197"/>
      <c r="PHE104" s="197"/>
      <c r="PHF104" s="197"/>
      <c r="PHG104" s="197"/>
      <c r="PHH104" s="197"/>
      <c r="PHI104" s="197"/>
      <c r="PHJ104" s="197"/>
      <c r="PHK104" s="197"/>
      <c r="PHL104" s="197"/>
      <c r="PHM104" s="197"/>
      <c r="PHN104" s="197"/>
      <c r="PHO104" s="197"/>
      <c r="PHP104" s="197"/>
      <c r="PHQ104" s="197"/>
      <c r="PHR104" s="197"/>
      <c r="PHS104" s="197"/>
      <c r="PHT104" s="197"/>
      <c r="PHU104" s="197"/>
      <c r="PHV104" s="197"/>
      <c r="PHW104" s="197"/>
      <c r="PHX104" s="197"/>
      <c r="PHY104" s="197"/>
      <c r="PHZ104" s="197"/>
      <c r="PIA104" s="197"/>
      <c r="PIB104" s="197"/>
      <c r="PIC104" s="197"/>
      <c r="PID104" s="197"/>
      <c r="PIE104" s="197"/>
      <c r="PIF104" s="197"/>
      <c r="PIG104" s="197"/>
      <c r="PIH104" s="197"/>
      <c r="PII104" s="197"/>
      <c r="PIJ104" s="197"/>
      <c r="PIK104" s="197"/>
      <c r="PIL104" s="197"/>
      <c r="PIM104" s="197"/>
      <c r="PIN104" s="197"/>
      <c r="PIO104" s="197"/>
      <c r="PIP104" s="197"/>
      <c r="PIQ104" s="197"/>
      <c r="PIR104" s="197"/>
      <c r="PIS104" s="197"/>
      <c r="PIT104" s="197"/>
      <c r="PIU104" s="197"/>
      <c r="PIV104" s="197"/>
      <c r="PIW104" s="197"/>
      <c r="PIX104" s="197"/>
      <c r="PIY104" s="197"/>
      <c r="PIZ104" s="197"/>
      <c r="PJA104" s="197"/>
      <c r="PJB104" s="197"/>
      <c r="PJC104" s="197"/>
      <c r="PJD104" s="197"/>
      <c r="PJE104" s="197"/>
      <c r="PJF104" s="197"/>
      <c r="PJG104" s="197"/>
      <c r="PJH104" s="197"/>
      <c r="PJI104" s="197"/>
      <c r="PJJ104" s="197"/>
      <c r="PJK104" s="197"/>
      <c r="PJL104" s="197"/>
      <c r="PJM104" s="197"/>
      <c r="PJN104" s="197"/>
      <c r="PJO104" s="197"/>
      <c r="PJP104" s="197"/>
      <c r="PJQ104" s="197"/>
      <c r="PJR104" s="197"/>
      <c r="PJS104" s="197"/>
      <c r="PJT104" s="197"/>
      <c r="PJU104" s="197"/>
      <c r="PJV104" s="197"/>
      <c r="PJW104" s="197"/>
      <c r="PJX104" s="197"/>
      <c r="PJY104" s="197"/>
      <c r="PJZ104" s="197"/>
      <c r="PKA104" s="197"/>
      <c r="PKB104" s="197"/>
      <c r="PKC104" s="197"/>
      <c r="PKD104" s="197"/>
      <c r="PKE104" s="197"/>
      <c r="PKF104" s="197"/>
      <c r="PKG104" s="197"/>
      <c r="PKH104" s="197"/>
      <c r="PKI104" s="197"/>
      <c r="PKJ104" s="197"/>
      <c r="PKK104" s="197"/>
      <c r="PKL104" s="197"/>
      <c r="PKM104" s="197"/>
      <c r="PKN104" s="197"/>
      <c r="PKO104" s="197"/>
      <c r="PKP104" s="197"/>
      <c r="PKQ104" s="197"/>
      <c r="PKR104" s="197"/>
      <c r="PKS104" s="197"/>
      <c r="PKT104" s="197"/>
      <c r="PKU104" s="197"/>
      <c r="PKV104" s="197"/>
      <c r="PKW104" s="197"/>
      <c r="PKX104" s="197"/>
      <c r="PKY104" s="197"/>
      <c r="PKZ104" s="197"/>
      <c r="PLA104" s="197"/>
      <c r="PLB104" s="197"/>
      <c r="PLC104" s="197"/>
      <c r="PLD104" s="197"/>
      <c r="PLE104" s="197"/>
      <c r="PLF104" s="197"/>
      <c r="PLG104" s="197"/>
      <c r="PLH104" s="197"/>
      <c r="PLI104" s="197"/>
      <c r="PLJ104" s="197"/>
      <c r="PLK104" s="197"/>
      <c r="PLL104" s="197"/>
      <c r="PLM104" s="197"/>
      <c r="PLN104" s="197"/>
      <c r="PLO104" s="197"/>
      <c r="PLP104" s="197"/>
      <c r="PLQ104" s="197"/>
      <c r="PLR104" s="197"/>
      <c r="PLS104" s="197"/>
      <c r="PLT104" s="197"/>
      <c r="PLU104" s="197"/>
      <c r="PLV104" s="197"/>
      <c r="PLW104" s="197"/>
      <c r="PLX104" s="197"/>
      <c r="PLY104" s="197"/>
      <c r="PLZ104" s="197"/>
      <c r="PMA104" s="197"/>
      <c r="PMB104" s="197"/>
      <c r="PMC104" s="197"/>
      <c r="PMD104" s="197"/>
      <c r="PME104" s="197"/>
      <c r="PMF104" s="197"/>
      <c r="PMG104" s="197"/>
      <c r="PMH104" s="197"/>
      <c r="PMI104" s="197"/>
      <c r="PMJ104" s="197"/>
      <c r="PMK104" s="197"/>
      <c r="PML104" s="197"/>
      <c r="PMM104" s="197"/>
      <c r="PMN104" s="197"/>
      <c r="PMO104" s="197"/>
      <c r="PMP104" s="197"/>
      <c r="PMQ104" s="197"/>
      <c r="PMR104" s="197"/>
      <c r="PMS104" s="197"/>
      <c r="PMT104" s="197"/>
      <c r="PMU104" s="197"/>
      <c r="PMV104" s="197"/>
      <c r="PMW104" s="197"/>
      <c r="PMX104" s="197"/>
      <c r="PMY104" s="197"/>
      <c r="PMZ104" s="197"/>
      <c r="PNA104" s="197"/>
      <c r="PNB104" s="197"/>
      <c r="PNC104" s="197"/>
      <c r="PND104" s="197"/>
      <c r="PNE104" s="197"/>
      <c r="PNF104" s="197"/>
      <c r="PNG104" s="197"/>
      <c r="PNH104" s="197"/>
      <c r="PNI104" s="197"/>
      <c r="PNJ104" s="197"/>
      <c r="PNK104" s="197"/>
      <c r="PNL104" s="197"/>
      <c r="PNM104" s="197"/>
      <c r="PNN104" s="197"/>
      <c r="PNO104" s="197"/>
      <c r="PNP104" s="197"/>
      <c r="PNQ104" s="197"/>
      <c r="PNR104" s="197"/>
      <c r="PNS104" s="197"/>
      <c r="PNT104" s="197"/>
      <c r="PNU104" s="197"/>
      <c r="PNV104" s="197"/>
      <c r="PNW104" s="197"/>
      <c r="PNX104" s="197"/>
      <c r="PNY104" s="197"/>
      <c r="PNZ104" s="197"/>
      <c r="POA104" s="197"/>
      <c r="POB104" s="197"/>
      <c r="POC104" s="197"/>
      <c r="POD104" s="197"/>
      <c r="POE104" s="197"/>
      <c r="POF104" s="197"/>
      <c r="POG104" s="197"/>
      <c r="POH104" s="197"/>
      <c r="POI104" s="197"/>
      <c r="POJ104" s="197"/>
      <c r="POK104" s="197"/>
      <c r="POL104" s="197"/>
      <c r="POM104" s="197"/>
      <c r="PON104" s="197"/>
      <c r="POO104" s="197"/>
      <c r="POP104" s="197"/>
      <c r="POQ104" s="197"/>
      <c r="POR104" s="197"/>
      <c r="POS104" s="197"/>
      <c r="POT104" s="197"/>
      <c r="POU104" s="197"/>
      <c r="POV104" s="197"/>
      <c r="POW104" s="197"/>
      <c r="POX104" s="197"/>
      <c r="POY104" s="197"/>
      <c r="POZ104" s="197"/>
      <c r="PPA104" s="197"/>
      <c r="PPB104" s="197"/>
      <c r="PPC104" s="197"/>
      <c r="PPD104" s="197"/>
      <c r="PPE104" s="197"/>
      <c r="PPF104" s="197"/>
      <c r="PPG104" s="197"/>
      <c r="PPH104" s="197"/>
      <c r="PPI104" s="197"/>
      <c r="PPJ104" s="197"/>
      <c r="PPK104" s="197"/>
      <c r="PPL104" s="197"/>
      <c r="PPM104" s="197"/>
      <c r="PPN104" s="197"/>
      <c r="PPO104" s="197"/>
      <c r="PPP104" s="197"/>
      <c r="PPQ104" s="197"/>
      <c r="PPR104" s="197"/>
      <c r="PPS104" s="197"/>
      <c r="PPT104" s="197"/>
      <c r="PPU104" s="197"/>
      <c r="PPV104" s="197"/>
      <c r="PPW104" s="197"/>
      <c r="PPX104" s="197"/>
      <c r="PPY104" s="197"/>
      <c r="PPZ104" s="197"/>
      <c r="PQA104" s="197"/>
      <c r="PQB104" s="197"/>
      <c r="PQC104" s="197"/>
      <c r="PQD104" s="197"/>
      <c r="PQE104" s="197"/>
      <c r="PQF104" s="197"/>
      <c r="PQG104" s="197"/>
      <c r="PQH104" s="197"/>
      <c r="PQI104" s="197"/>
      <c r="PQJ104" s="197"/>
      <c r="PQK104" s="197"/>
      <c r="PQL104" s="197"/>
      <c r="PQM104" s="197"/>
      <c r="PQN104" s="197"/>
      <c r="PQO104" s="197"/>
      <c r="PQP104" s="197"/>
      <c r="PQQ104" s="197"/>
      <c r="PQR104" s="197"/>
      <c r="PQS104" s="197"/>
      <c r="PQT104" s="197"/>
      <c r="PQU104" s="197"/>
      <c r="PQV104" s="197"/>
      <c r="PQW104" s="197"/>
      <c r="PQX104" s="197"/>
      <c r="PQY104" s="197"/>
      <c r="PQZ104" s="197"/>
      <c r="PRA104" s="197"/>
      <c r="PRB104" s="197"/>
      <c r="PRC104" s="197"/>
      <c r="PRD104" s="197"/>
      <c r="PRE104" s="197"/>
      <c r="PRF104" s="197"/>
      <c r="PRG104" s="197"/>
      <c r="PRH104" s="197"/>
      <c r="PRI104" s="197"/>
      <c r="PRJ104" s="197"/>
      <c r="PRK104" s="197"/>
      <c r="PRL104" s="197"/>
      <c r="PRM104" s="197"/>
      <c r="PRN104" s="197"/>
      <c r="PRO104" s="197"/>
      <c r="PRP104" s="197"/>
      <c r="PRQ104" s="197"/>
      <c r="PRR104" s="197"/>
      <c r="PRS104" s="197"/>
      <c r="PRT104" s="197"/>
      <c r="PRU104" s="197"/>
      <c r="PRV104" s="197"/>
      <c r="PRW104" s="197"/>
      <c r="PRX104" s="197"/>
      <c r="PRY104" s="197"/>
      <c r="PRZ104" s="197"/>
      <c r="PSA104" s="197"/>
      <c r="PSB104" s="197"/>
      <c r="PSC104" s="197"/>
      <c r="PSD104" s="197"/>
      <c r="PSE104" s="197"/>
      <c r="PSF104" s="197"/>
      <c r="PSG104" s="197"/>
      <c r="PSH104" s="197"/>
      <c r="PSI104" s="197"/>
      <c r="PSJ104" s="197"/>
      <c r="PSK104" s="197"/>
      <c r="PSL104" s="197"/>
      <c r="PSM104" s="197"/>
      <c r="PSN104" s="197"/>
      <c r="PSO104" s="197"/>
      <c r="PSP104" s="197"/>
      <c r="PSQ104" s="197"/>
      <c r="PSR104" s="197"/>
      <c r="PSS104" s="197"/>
      <c r="PST104" s="197"/>
      <c r="PSU104" s="197"/>
      <c r="PSV104" s="197"/>
      <c r="PSW104" s="197"/>
      <c r="PSX104" s="197"/>
      <c r="PSY104" s="197"/>
      <c r="PSZ104" s="197"/>
      <c r="PTA104" s="197"/>
      <c r="PTB104" s="197"/>
      <c r="PTC104" s="197"/>
      <c r="PTD104" s="197"/>
      <c r="PTE104" s="197"/>
      <c r="PTF104" s="197"/>
      <c r="PTG104" s="197"/>
      <c r="PTH104" s="197"/>
      <c r="PTI104" s="197"/>
      <c r="PTJ104" s="197"/>
      <c r="PTK104" s="197"/>
      <c r="PTL104" s="197"/>
      <c r="PTM104" s="197"/>
      <c r="PTN104" s="197"/>
      <c r="PTO104" s="197"/>
      <c r="PTP104" s="197"/>
      <c r="PTQ104" s="197"/>
      <c r="PTR104" s="197"/>
      <c r="PTS104" s="197"/>
      <c r="PTT104" s="197"/>
      <c r="PTU104" s="197"/>
      <c r="PTV104" s="197"/>
      <c r="PTW104" s="197"/>
      <c r="PTX104" s="197"/>
      <c r="PTY104" s="197"/>
      <c r="PTZ104" s="197"/>
      <c r="PUA104" s="197"/>
      <c r="PUB104" s="197"/>
      <c r="PUC104" s="197"/>
      <c r="PUD104" s="197"/>
      <c r="PUE104" s="197"/>
      <c r="PUF104" s="197"/>
      <c r="PUG104" s="197"/>
      <c r="PUH104" s="197"/>
      <c r="PUI104" s="197"/>
      <c r="PUJ104" s="197"/>
      <c r="PUK104" s="197"/>
      <c r="PUL104" s="197"/>
      <c r="PUM104" s="197"/>
      <c r="PUN104" s="197"/>
      <c r="PUO104" s="197"/>
      <c r="PUP104" s="197"/>
      <c r="PUQ104" s="197"/>
      <c r="PUR104" s="197"/>
      <c r="PUS104" s="197"/>
      <c r="PUT104" s="197"/>
      <c r="PUU104" s="197"/>
      <c r="PUV104" s="197"/>
      <c r="PUW104" s="197"/>
      <c r="PUX104" s="197"/>
      <c r="PUY104" s="197"/>
      <c r="PUZ104" s="197"/>
      <c r="PVA104" s="197"/>
      <c r="PVB104" s="197"/>
      <c r="PVC104" s="197"/>
      <c r="PVD104" s="197"/>
      <c r="PVE104" s="197"/>
      <c r="PVF104" s="197"/>
      <c r="PVG104" s="197"/>
      <c r="PVH104" s="197"/>
      <c r="PVI104" s="197"/>
      <c r="PVJ104" s="197"/>
      <c r="PVK104" s="197"/>
      <c r="PVL104" s="197"/>
      <c r="PVM104" s="197"/>
      <c r="PVN104" s="197"/>
      <c r="PVO104" s="197"/>
      <c r="PVP104" s="197"/>
      <c r="PVQ104" s="197"/>
      <c r="PVR104" s="197"/>
      <c r="PVS104" s="197"/>
      <c r="PVT104" s="197"/>
      <c r="PVU104" s="197"/>
      <c r="PVV104" s="197"/>
      <c r="PVW104" s="197"/>
      <c r="PVX104" s="197"/>
      <c r="PVY104" s="197"/>
      <c r="PVZ104" s="197"/>
      <c r="PWA104" s="197"/>
      <c r="PWB104" s="197"/>
      <c r="PWC104" s="197"/>
      <c r="PWD104" s="197"/>
      <c r="PWE104" s="197"/>
      <c r="PWF104" s="197"/>
      <c r="PWG104" s="197"/>
      <c r="PWH104" s="197"/>
      <c r="PWI104" s="197"/>
      <c r="PWJ104" s="197"/>
      <c r="PWK104" s="197"/>
      <c r="PWL104" s="197"/>
      <c r="PWM104" s="197"/>
      <c r="PWN104" s="197"/>
      <c r="PWO104" s="197"/>
      <c r="PWP104" s="197"/>
      <c r="PWQ104" s="197"/>
      <c r="PWR104" s="197"/>
      <c r="PWS104" s="197"/>
      <c r="PWT104" s="197"/>
      <c r="PWU104" s="197"/>
      <c r="PWV104" s="197"/>
      <c r="PWW104" s="197"/>
      <c r="PWX104" s="197"/>
      <c r="PWY104" s="197"/>
      <c r="PWZ104" s="197"/>
      <c r="PXA104" s="197"/>
      <c r="PXB104" s="197"/>
      <c r="PXC104" s="197"/>
      <c r="PXD104" s="197"/>
      <c r="PXE104" s="197"/>
      <c r="PXF104" s="197"/>
      <c r="PXG104" s="197"/>
      <c r="PXH104" s="197"/>
      <c r="PXI104" s="197"/>
      <c r="PXJ104" s="197"/>
      <c r="PXK104" s="197"/>
      <c r="PXL104" s="197"/>
      <c r="PXM104" s="197"/>
      <c r="PXN104" s="197"/>
      <c r="PXO104" s="197"/>
      <c r="PXP104" s="197"/>
      <c r="PXQ104" s="197"/>
      <c r="PXR104" s="197"/>
      <c r="PXS104" s="197"/>
      <c r="PXT104" s="197"/>
      <c r="PXU104" s="197"/>
      <c r="PXV104" s="197"/>
      <c r="PXW104" s="197"/>
      <c r="PXX104" s="197"/>
      <c r="PXY104" s="197"/>
      <c r="PXZ104" s="197"/>
      <c r="PYA104" s="197"/>
      <c r="PYB104" s="197"/>
      <c r="PYC104" s="197"/>
      <c r="PYD104" s="197"/>
      <c r="PYE104" s="197"/>
      <c r="PYF104" s="197"/>
      <c r="PYG104" s="197"/>
      <c r="PYH104" s="197"/>
      <c r="PYI104" s="197"/>
      <c r="PYJ104" s="197"/>
      <c r="PYK104" s="197"/>
      <c r="PYL104" s="197"/>
      <c r="PYM104" s="197"/>
      <c r="PYN104" s="197"/>
      <c r="PYO104" s="197"/>
      <c r="PYP104" s="197"/>
      <c r="PYQ104" s="197"/>
      <c r="PYR104" s="197"/>
      <c r="PYS104" s="197"/>
      <c r="PYT104" s="197"/>
      <c r="PYU104" s="197"/>
      <c r="PYV104" s="197"/>
      <c r="PYW104" s="197"/>
      <c r="PYX104" s="197"/>
      <c r="PYY104" s="197"/>
      <c r="PYZ104" s="197"/>
      <c r="PZA104" s="197"/>
      <c r="PZB104" s="197"/>
      <c r="PZC104" s="197"/>
      <c r="PZD104" s="197"/>
      <c r="PZE104" s="197"/>
      <c r="PZF104" s="197"/>
      <c r="PZG104" s="197"/>
      <c r="PZH104" s="197"/>
      <c r="PZI104" s="197"/>
      <c r="PZJ104" s="197"/>
      <c r="PZK104" s="197"/>
      <c r="PZL104" s="197"/>
      <c r="PZM104" s="197"/>
      <c r="PZN104" s="197"/>
      <c r="PZO104" s="197"/>
      <c r="PZP104" s="197"/>
      <c r="PZQ104" s="197"/>
      <c r="PZR104" s="197"/>
      <c r="PZS104" s="197"/>
      <c r="PZT104" s="197"/>
      <c r="PZU104" s="197"/>
      <c r="PZV104" s="197"/>
      <c r="PZW104" s="197"/>
      <c r="PZX104" s="197"/>
      <c r="PZY104" s="197"/>
      <c r="PZZ104" s="197"/>
      <c r="QAA104" s="197"/>
      <c r="QAB104" s="197"/>
      <c r="QAC104" s="197"/>
      <c r="QAD104" s="197"/>
      <c r="QAE104" s="197"/>
      <c r="QAF104" s="197"/>
      <c r="QAG104" s="197"/>
      <c r="QAH104" s="197"/>
      <c r="QAI104" s="197"/>
      <c r="QAJ104" s="197"/>
      <c r="QAK104" s="197"/>
      <c r="QAL104" s="197"/>
      <c r="QAM104" s="197"/>
      <c r="QAN104" s="197"/>
      <c r="QAO104" s="197"/>
      <c r="QAP104" s="197"/>
      <c r="QAQ104" s="197"/>
      <c r="QAR104" s="197"/>
      <c r="QAS104" s="197"/>
      <c r="QAT104" s="197"/>
      <c r="QAU104" s="197"/>
      <c r="QAV104" s="197"/>
      <c r="QAW104" s="197"/>
      <c r="QAX104" s="197"/>
      <c r="QAY104" s="197"/>
      <c r="QAZ104" s="197"/>
      <c r="QBA104" s="197"/>
      <c r="QBB104" s="197"/>
      <c r="QBC104" s="197"/>
      <c r="QBD104" s="197"/>
      <c r="QBE104" s="197"/>
      <c r="QBF104" s="197"/>
      <c r="QBG104" s="197"/>
      <c r="QBH104" s="197"/>
      <c r="QBI104" s="197"/>
      <c r="QBJ104" s="197"/>
      <c r="QBK104" s="197"/>
      <c r="QBL104" s="197"/>
      <c r="QBM104" s="197"/>
      <c r="QBN104" s="197"/>
      <c r="QBO104" s="197"/>
      <c r="QBP104" s="197"/>
      <c r="QBQ104" s="197"/>
      <c r="QBR104" s="197"/>
      <c r="QBS104" s="197"/>
      <c r="QBT104" s="197"/>
      <c r="QBU104" s="197"/>
      <c r="QBV104" s="197"/>
      <c r="QBW104" s="197"/>
      <c r="QBX104" s="197"/>
      <c r="QBY104" s="197"/>
      <c r="QBZ104" s="197"/>
      <c r="QCA104" s="197"/>
      <c r="QCB104" s="197"/>
      <c r="QCC104" s="197"/>
      <c r="QCD104" s="197"/>
      <c r="QCE104" s="197"/>
      <c r="QCF104" s="197"/>
      <c r="QCG104" s="197"/>
      <c r="QCH104" s="197"/>
      <c r="QCI104" s="197"/>
      <c r="QCJ104" s="197"/>
      <c r="QCK104" s="197"/>
      <c r="QCL104" s="197"/>
      <c r="QCM104" s="197"/>
      <c r="QCN104" s="197"/>
      <c r="QCO104" s="197"/>
      <c r="QCP104" s="197"/>
      <c r="QCQ104" s="197"/>
      <c r="QCR104" s="197"/>
      <c r="QCS104" s="197"/>
      <c r="QCT104" s="197"/>
      <c r="QCU104" s="197"/>
      <c r="QCV104" s="197"/>
      <c r="QCW104" s="197"/>
      <c r="QCX104" s="197"/>
      <c r="QCY104" s="197"/>
      <c r="QCZ104" s="197"/>
      <c r="QDA104" s="197"/>
      <c r="QDB104" s="197"/>
      <c r="QDC104" s="197"/>
      <c r="QDD104" s="197"/>
      <c r="QDE104" s="197"/>
      <c r="QDF104" s="197"/>
      <c r="QDG104" s="197"/>
      <c r="QDH104" s="197"/>
      <c r="QDI104" s="197"/>
      <c r="QDJ104" s="197"/>
      <c r="QDK104" s="197"/>
      <c r="QDL104" s="197"/>
      <c r="QDM104" s="197"/>
      <c r="QDN104" s="197"/>
      <c r="QDO104" s="197"/>
      <c r="QDP104" s="197"/>
      <c r="QDQ104" s="197"/>
      <c r="QDR104" s="197"/>
      <c r="QDS104" s="197"/>
      <c r="QDT104" s="197"/>
      <c r="QDU104" s="197"/>
      <c r="QDV104" s="197"/>
      <c r="QDW104" s="197"/>
      <c r="QDX104" s="197"/>
      <c r="QDY104" s="197"/>
      <c r="QDZ104" s="197"/>
      <c r="QEA104" s="197"/>
      <c r="QEB104" s="197"/>
      <c r="QEC104" s="197"/>
      <c r="QED104" s="197"/>
      <c r="QEE104" s="197"/>
      <c r="QEF104" s="197"/>
      <c r="QEG104" s="197"/>
      <c r="QEH104" s="197"/>
      <c r="QEI104" s="197"/>
      <c r="QEJ104" s="197"/>
      <c r="QEK104" s="197"/>
      <c r="QEL104" s="197"/>
      <c r="QEM104" s="197"/>
      <c r="QEN104" s="197"/>
      <c r="QEO104" s="197"/>
      <c r="QEP104" s="197"/>
      <c r="QEQ104" s="197"/>
      <c r="QER104" s="197"/>
      <c r="QES104" s="197"/>
      <c r="QET104" s="197"/>
      <c r="QEU104" s="197"/>
      <c r="QEV104" s="197"/>
      <c r="QEW104" s="197"/>
      <c r="QEX104" s="197"/>
      <c r="QEY104" s="197"/>
      <c r="QEZ104" s="197"/>
      <c r="QFA104" s="197"/>
      <c r="QFB104" s="197"/>
      <c r="QFC104" s="197"/>
      <c r="QFD104" s="197"/>
      <c r="QFE104" s="197"/>
      <c r="QFF104" s="197"/>
      <c r="QFG104" s="197"/>
      <c r="QFH104" s="197"/>
      <c r="QFI104" s="197"/>
      <c r="QFJ104" s="197"/>
      <c r="QFK104" s="197"/>
      <c r="QFL104" s="197"/>
      <c r="QFM104" s="197"/>
      <c r="QFN104" s="197"/>
      <c r="QFO104" s="197"/>
      <c r="QFP104" s="197"/>
      <c r="QFQ104" s="197"/>
      <c r="QFR104" s="197"/>
      <c r="QFS104" s="197"/>
      <c r="QFT104" s="197"/>
      <c r="QFU104" s="197"/>
      <c r="QFV104" s="197"/>
      <c r="QFW104" s="197"/>
      <c r="QFX104" s="197"/>
      <c r="QFY104" s="197"/>
      <c r="QFZ104" s="197"/>
      <c r="QGA104" s="197"/>
      <c r="QGB104" s="197"/>
      <c r="QGC104" s="197"/>
      <c r="QGD104" s="197"/>
      <c r="QGE104" s="197"/>
      <c r="QGF104" s="197"/>
      <c r="QGG104" s="197"/>
      <c r="QGH104" s="197"/>
      <c r="QGI104" s="197"/>
      <c r="QGJ104" s="197"/>
      <c r="QGK104" s="197"/>
      <c r="QGL104" s="197"/>
      <c r="QGM104" s="197"/>
      <c r="QGN104" s="197"/>
      <c r="QGO104" s="197"/>
      <c r="QGP104" s="197"/>
      <c r="QGQ104" s="197"/>
      <c r="QGR104" s="197"/>
      <c r="QGS104" s="197"/>
      <c r="QGT104" s="197"/>
      <c r="QGU104" s="197"/>
      <c r="QGV104" s="197"/>
      <c r="QGW104" s="197"/>
      <c r="QGX104" s="197"/>
      <c r="QGY104" s="197"/>
      <c r="QGZ104" s="197"/>
      <c r="QHA104" s="197"/>
      <c r="QHB104" s="197"/>
      <c r="QHC104" s="197"/>
      <c r="QHD104" s="197"/>
      <c r="QHE104" s="197"/>
      <c r="QHF104" s="197"/>
      <c r="QHG104" s="197"/>
      <c r="QHH104" s="197"/>
      <c r="QHI104" s="197"/>
      <c r="QHJ104" s="197"/>
      <c r="QHK104" s="197"/>
      <c r="QHL104" s="197"/>
      <c r="QHM104" s="197"/>
      <c r="QHN104" s="197"/>
      <c r="QHO104" s="197"/>
      <c r="QHP104" s="197"/>
      <c r="QHQ104" s="197"/>
      <c r="QHR104" s="197"/>
      <c r="QHS104" s="197"/>
      <c r="QHT104" s="197"/>
      <c r="QHU104" s="197"/>
      <c r="QHV104" s="197"/>
      <c r="QHW104" s="197"/>
      <c r="QHX104" s="197"/>
      <c r="QHY104" s="197"/>
      <c r="QHZ104" s="197"/>
      <c r="QIA104" s="197"/>
      <c r="QIB104" s="197"/>
      <c r="QIC104" s="197"/>
      <c r="QID104" s="197"/>
      <c r="QIE104" s="197"/>
      <c r="QIF104" s="197"/>
      <c r="QIG104" s="197"/>
      <c r="QIH104" s="197"/>
      <c r="QII104" s="197"/>
      <c r="QIJ104" s="197"/>
      <c r="QIK104" s="197"/>
      <c r="QIL104" s="197"/>
      <c r="QIM104" s="197"/>
      <c r="QIN104" s="197"/>
      <c r="QIO104" s="197"/>
      <c r="QIP104" s="197"/>
      <c r="QIQ104" s="197"/>
      <c r="QIR104" s="197"/>
      <c r="QIS104" s="197"/>
      <c r="QIT104" s="197"/>
      <c r="QIU104" s="197"/>
      <c r="QIV104" s="197"/>
      <c r="QIW104" s="197"/>
      <c r="QIX104" s="197"/>
      <c r="QIY104" s="197"/>
      <c r="QIZ104" s="197"/>
      <c r="QJA104" s="197"/>
      <c r="QJB104" s="197"/>
      <c r="QJC104" s="197"/>
      <c r="QJD104" s="197"/>
      <c r="QJE104" s="197"/>
      <c r="QJF104" s="197"/>
      <c r="QJG104" s="197"/>
      <c r="QJH104" s="197"/>
      <c r="QJI104" s="197"/>
      <c r="QJJ104" s="197"/>
      <c r="QJK104" s="197"/>
      <c r="QJL104" s="197"/>
      <c r="QJM104" s="197"/>
      <c r="QJN104" s="197"/>
      <c r="QJO104" s="197"/>
      <c r="QJP104" s="197"/>
      <c r="QJQ104" s="197"/>
      <c r="QJR104" s="197"/>
      <c r="QJS104" s="197"/>
      <c r="QJT104" s="197"/>
      <c r="QJU104" s="197"/>
      <c r="QJV104" s="197"/>
      <c r="QJW104" s="197"/>
      <c r="QJX104" s="197"/>
      <c r="QJY104" s="197"/>
      <c r="QJZ104" s="197"/>
      <c r="QKA104" s="197"/>
      <c r="QKB104" s="197"/>
      <c r="QKC104" s="197"/>
      <c r="QKD104" s="197"/>
      <c r="QKE104" s="197"/>
      <c r="QKF104" s="197"/>
      <c r="QKG104" s="197"/>
      <c r="QKH104" s="197"/>
      <c r="QKI104" s="197"/>
      <c r="QKJ104" s="197"/>
      <c r="QKK104" s="197"/>
      <c r="QKL104" s="197"/>
      <c r="QKM104" s="197"/>
      <c r="QKN104" s="197"/>
      <c r="QKO104" s="197"/>
      <c r="QKP104" s="197"/>
      <c r="QKQ104" s="197"/>
      <c r="QKR104" s="197"/>
      <c r="QKS104" s="197"/>
      <c r="QKT104" s="197"/>
      <c r="QKU104" s="197"/>
      <c r="QKV104" s="197"/>
      <c r="QKW104" s="197"/>
      <c r="QKX104" s="197"/>
      <c r="QKY104" s="197"/>
      <c r="QKZ104" s="197"/>
      <c r="QLA104" s="197"/>
      <c r="QLB104" s="197"/>
      <c r="QLC104" s="197"/>
      <c r="QLD104" s="197"/>
      <c r="QLE104" s="197"/>
      <c r="QLF104" s="197"/>
      <c r="QLG104" s="197"/>
      <c r="QLH104" s="197"/>
      <c r="QLI104" s="197"/>
      <c r="QLJ104" s="197"/>
      <c r="QLK104" s="197"/>
      <c r="QLL104" s="197"/>
      <c r="QLM104" s="197"/>
      <c r="QLN104" s="197"/>
      <c r="QLO104" s="197"/>
      <c r="QLP104" s="197"/>
      <c r="QLQ104" s="197"/>
      <c r="QLR104" s="197"/>
      <c r="QLS104" s="197"/>
      <c r="QLT104" s="197"/>
      <c r="QLU104" s="197"/>
      <c r="QLV104" s="197"/>
      <c r="QLW104" s="197"/>
      <c r="QLX104" s="197"/>
      <c r="QLY104" s="197"/>
      <c r="QLZ104" s="197"/>
      <c r="QMA104" s="197"/>
      <c r="QMB104" s="197"/>
      <c r="QMC104" s="197"/>
      <c r="QMD104" s="197"/>
      <c r="QME104" s="197"/>
      <c r="QMF104" s="197"/>
      <c r="QMG104" s="197"/>
      <c r="QMH104" s="197"/>
      <c r="QMI104" s="197"/>
      <c r="QMJ104" s="197"/>
      <c r="QMK104" s="197"/>
      <c r="QML104" s="197"/>
      <c r="QMM104" s="197"/>
      <c r="QMN104" s="197"/>
      <c r="QMO104" s="197"/>
      <c r="QMP104" s="197"/>
      <c r="QMQ104" s="197"/>
      <c r="QMR104" s="197"/>
      <c r="QMS104" s="197"/>
      <c r="QMT104" s="197"/>
      <c r="QMU104" s="197"/>
      <c r="QMV104" s="197"/>
      <c r="QMW104" s="197"/>
      <c r="QMX104" s="197"/>
      <c r="QMY104" s="197"/>
      <c r="QMZ104" s="197"/>
      <c r="QNA104" s="197"/>
      <c r="QNB104" s="197"/>
      <c r="QNC104" s="197"/>
      <c r="QND104" s="197"/>
      <c r="QNE104" s="197"/>
      <c r="QNF104" s="197"/>
      <c r="QNG104" s="197"/>
      <c r="QNH104" s="197"/>
      <c r="QNI104" s="197"/>
      <c r="QNJ104" s="197"/>
      <c r="QNK104" s="197"/>
      <c r="QNL104" s="197"/>
      <c r="QNM104" s="197"/>
      <c r="QNN104" s="197"/>
      <c r="QNO104" s="197"/>
      <c r="QNP104" s="197"/>
      <c r="QNQ104" s="197"/>
      <c r="QNR104" s="197"/>
      <c r="QNS104" s="197"/>
      <c r="QNT104" s="197"/>
      <c r="QNU104" s="197"/>
      <c r="QNV104" s="197"/>
      <c r="QNW104" s="197"/>
      <c r="QNX104" s="197"/>
      <c r="QNY104" s="197"/>
      <c r="QNZ104" s="197"/>
      <c r="QOA104" s="197"/>
      <c r="QOB104" s="197"/>
      <c r="QOC104" s="197"/>
      <c r="QOD104" s="197"/>
      <c r="QOE104" s="197"/>
      <c r="QOF104" s="197"/>
      <c r="QOG104" s="197"/>
      <c r="QOH104" s="197"/>
      <c r="QOI104" s="197"/>
      <c r="QOJ104" s="197"/>
      <c r="QOK104" s="197"/>
      <c r="QOL104" s="197"/>
      <c r="QOM104" s="197"/>
      <c r="QON104" s="197"/>
      <c r="QOO104" s="197"/>
      <c r="QOP104" s="197"/>
      <c r="QOQ104" s="197"/>
      <c r="QOR104" s="197"/>
      <c r="QOS104" s="197"/>
      <c r="QOT104" s="197"/>
      <c r="QOU104" s="197"/>
      <c r="QOV104" s="197"/>
      <c r="QOW104" s="197"/>
      <c r="QOX104" s="197"/>
      <c r="QOY104" s="197"/>
      <c r="QOZ104" s="197"/>
      <c r="QPA104" s="197"/>
      <c r="QPB104" s="197"/>
      <c r="QPC104" s="197"/>
      <c r="QPD104" s="197"/>
      <c r="QPE104" s="197"/>
      <c r="QPF104" s="197"/>
      <c r="QPG104" s="197"/>
      <c r="QPH104" s="197"/>
      <c r="QPI104" s="197"/>
      <c r="QPJ104" s="197"/>
      <c r="QPK104" s="197"/>
      <c r="QPL104" s="197"/>
      <c r="QPM104" s="197"/>
      <c r="QPN104" s="197"/>
      <c r="QPO104" s="197"/>
      <c r="QPP104" s="197"/>
      <c r="QPQ104" s="197"/>
      <c r="QPR104" s="197"/>
      <c r="QPS104" s="197"/>
      <c r="QPT104" s="197"/>
      <c r="QPU104" s="197"/>
      <c r="QPV104" s="197"/>
      <c r="QPW104" s="197"/>
      <c r="QPX104" s="197"/>
      <c r="QPY104" s="197"/>
      <c r="QPZ104" s="197"/>
      <c r="QQA104" s="197"/>
      <c r="QQB104" s="197"/>
      <c r="QQC104" s="197"/>
      <c r="QQD104" s="197"/>
      <c r="QQE104" s="197"/>
      <c r="QQF104" s="197"/>
      <c r="QQG104" s="197"/>
      <c r="QQH104" s="197"/>
      <c r="QQI104" s="197"/>
      <c r="QQJ104" s="197"/>
      <c r="QQK104" s="197"/>
      <c r="QQL104" s="197"/>
      <c r="QQM104" s="197"/>
      <c r="QQN104" s="197"/>
      <c r="QQO104" s="197"/>
      <c r="QQP104" s="197"/>
      <c r="QQQ104" s="197"/>
      <c r="QQR104" s="197"/>
      <c r="QQS104" s="197"/>
      <c r="QQT104" s="197"/>
      <c r="QQU104" s="197"/>
      <c r="QQV104" s="197"/>
      <c r="QQW104" s="197"/>
      <c r="QQX104" s="197"/>
      <c r="QQY104" s="197"/>
      <c r="QQZ104" s="197"/>
      <c r="QRA104" s="197"/>
      <c r="QRB104" s="197"/>
      <c r="QRC104" s="197"/>
      <c r="QRD104" s="197"/>
      <c r="QRE104" s="197"/>
      <c r="QRF104" s="197"/>
      <c r="QRG104" s="197"/>
      <c r="QRH104" s="197"/>
      <c r="QRI104" s="197"/>
      <c r="QRJ104" s="197"/>
      <c r="QRK104" s="197"/>
      <c r="QRL104" s="197"/>
      <c r="QRM104" s="197"/>
      <c r="QRN104" s="197"/>
      <c r="QRO104" s="197"/>
      <c r="QRP104" s="197"/>
      <c r="QRQ104" s="197"/>
      <c r="QRR104" s="197"/>
      <c r="QRS104" s="197"/>
      <c r="QRT104" s="197"/>
      <c r="QRU104" s="197"/>
      <c r="QRV104" s="197"/>
      <c r="QRW104" s="197"/>
      <c r="QRX104" s="197"/>
      <c r="QRY104" s="197"/>
      <c r="QRZ104" s="197"/>
      <c r="QSA104" s="197"/>
      <c r="QSB104" s="197"/>
      <c r="QSC104" s="197"/>
      <c r="QSD104" s="197"/>
      <c r="QSE104" s="197"/>
      <c r="QSF104" s="197"/>
      <c r="QSG104" s="197"/>
      <c r="QSH104" s="197"/>
      <c r="QSI104" s="197"/>
      <c r="QSJ104" s="197"/>
      <c r="QSK104" s="197"/>
      <c r="QSL104" s="197"/>
      <c r="QSM104" s="197"/>
      <c r="QSN104" s="197"/>
      <c r="QSO104" s="197"/>
      <c r="QSP104" s="197"/>
      <c r="QSQ104" s="197"/>
      <c r="QSR104" s="197"/>
      <c r="QSS104" s="197"/>
      <c r="QST104" s="197"/>
      <c r="QSU104" s="197"/>
      <c r="QSV104" s="197"/>
      <c r="QSW104" s="197"/>
      <c r="QSX104" s="197"/>
      <c r="QSY104" s="197"/>
      <c r="QSZ104" s="197"/>
      <c r="QTA104" s="197"/>
      <c r="QTB104" s="197"/>
      <c r="QTC104" s="197"/>
      <c r="QTD104" s="197"/>
      <c r="QTE104" s="197"/>
      <c r="QTF104" s="197"/>
      <c r="QTG104" s="197"/>
      <c r="QTH104" s="197"/>
      <c r="QTI104" s="197"/>
      <c r="QTJ104" s="197"/>
      <c r="QTK104" s="197"/>
      <c r="QTL104" s="197"/>
      <c r="QTM104" s="197"/>
      <c r="QTN104" s="197"/>
      <c r="QTO104" s="197"/>
      <c r="QTP104" s="197"/>
      <c r="QTQ104" s="197"/>
      <c r="QTR104" s="197"/>
      <c r="QTS104" s="197"/>
      <c r="QTT104" s="197"/>
      <c r="QTU104" s="197"/>
      <c r="QTV104" s="197"/>
      <c r="QTW104" s="197"/>
      <c r="QTX104" s="197"/>
      <c r="QTY104" s="197"/>
      <c r="QTZ104" s="197"/>
      <c r="QUA104" s="197"/>
      <c r="QUB104" s="197"/>
      <c r="QUC104" s="197"/>
      <c r="QUD104" s="197"/>
      <c r="QUE104" s="197"/>
      <c r="QUF104" s="197"/>
      <c r="QUG104" s="197"/>
      <c r="QUH104" s="197"/>
      <c r="QUI104" s="197"/>
      <c r="QUJ104" s="197"/>
      <c r="QUK104" s="197"/>
      <c r="QUL104" s="197"/>
      <c r="QUM104" s="197"/>
      <c r="QUN104" s="197"/>
      <c r="QUO104" s="197"/>
      <c r="QUP104" s="197"/>
      <c r="QUQ104" s="197"/>
      <c r="QUR104" s="197"/>
      <c r="QUS104" s="197"/>
      <c r="QUT104" s="197"/>
      <c r="QUU104" s="197"/>
      <c r="QUV104" s="197"/>
      <c r="QUW104" s="197"/>
      <c r="QUX104" s="197"/>
      <c r="QUY104" s="197"/>
      <c r="QUZ104" s="197"/>
      <c r="QVA104" s="197"/>
      <c r="QVB104" s="197"/>
      <c r="QVC104" s="197"/>
      <c r="QVD104" s="197"/>
      <c r="QVE104" s="197"/>
      <c r="QVF104" s="197"/>
      <c r="QVG104" s="197"/>
      <c r="QVH104" s="197"/>
      <c r="QVI104" s="197"/>
      <c r="QVJ104" s="197"/>
      <c r="QVK104" s="197"/>
      <c r="QVL104" s="197"/>
      <c r="QVM104" s="197"/>
      <c r="QVN104" s="197"/>
      <c r="QVO104" s="197"/>
      <c r="QVP104" s="197"/>
      <c r="QVQ104" s="197"/>
      <c r="QVR104" s="197"/>
      <c r="QVS104" s="197"/>
      <c r="QVT104" s="197"/>
      <c r="QVU104" s="197"/>
      <c r="QVV104" s="197"/>
      <c r="QVW104" s="197"/>
      <c r="QVX104" s="197"/>
      <c r="QVY104" s="197"/>
      <c r="QVZ104" s="197"/>
      <c r="QWA104" s="197"/>
      <c r="QWB104" s="197"/>
      <c r="QWC104" s="197"/>
      <c r="QWD104" s="197"/>
      <c r="QWE104" s="197"/>
      <c r="QWF104" s="197"/>
      <c r="QWG104" s="197"/>
      <c r="QWH104" s="197"/>
      <c r="QWI104" s="197"/>
      <c r="QWJ104" s="197"/>
      <c r="QWK104" s="197"/>
      <c r="QWL104" s="197"/>
      <c r="QWM104" s="197"/>
      <c r="QWN104" s="197"/>
      <c r="QWO104" s="197"/>
      <c r="QWP104" s="197"/>
      <c r="QWQ104" s="197"/>
      <c r="QWR104" s="197"/>
      <c r="QWS104" s="197"/>
      <c r="QWT104" s="197"/>
      <c r="QWU104" s="197"/>
      <c r="QWV104" s="197"/>
      <c r="QWW104" s="197"/>
      <c r="QWX104" s="197"/>
      <c r="QWY104" s="197"/>
      <c r="QWZ104" s="197"/>
      <c r="QXA104" s="197"/>
      <c r="QXB104" s="197"/>
      <c r="QXC104" s="197"/>
      <c r="QXD104" s="197"/>
      <c r="QXE104" s="197"/>
      <c r="QXF104" s="197"/>
      <c r="QXG104" s="197"/>
      <c r="QXH104" s="197"/>
      <c r="QXI104" s="197"/>
      <c r="QXJ104" s="197"/>
      <c r="QXK104" s="197"/>
      <c r="QXL104" s="197"/>
      <c r="QXM104" s="197"/>
      <c r="QXN104" s="197"/>
      <c r="QXO104" s="197"/>
      <c r="QXP104" s="197"/>
      <c r="QXQ104" s="197"/>
      <c r="QXR104" s="197"/>
      <c r="QXS104" s="197"/>
      <c r="QXT104" s="197"/>
      <c r="QXU104" s="197"/>
      <c r="QXV104" s="197"/>
      <c r="QXW104" s="197"/>
      <c r="QXX104" s="197"/>
      <c r="QXY104" s="197"/>
      <c r="QXZ104" s="197"/>
      <c r="QYA104" s="197"/>
      <c r="QYB104" s="197"/>
      <c r="QYC104" s="197"/>
      <c r="QYD104" s="197"/>
      <c r="QYE104" s="197"/>
      <c r="QYF104" s="197"/>
      <c r="QYG104" s="197"/>
      <c r="QYH104" s="197"/>
      <c r="QYI104" s="197"/>
      <c r="QYJ104" s="197"/>
      <c r="QYK104" s="197"/>
      <c r="QYL104" s="197"/>
      <c r="QYM104" s="197"/>
      <c r="QYN104" s="197"/>
      <c r="QYO104" s="197"/>
      <c r="QYP104" s="197"/>
      <c r="QYQ104" s="197"/>
      <c r="QYR104" s="197"/>
      <c r="QYS104" s="197"/>
      <c r="QYT104" s="197"/>
      <c r="QYU104" s="197"/>
      <c r="QYV104" s="197"/>
      <c r="QYW104" s="197"/>
      <c r="QYX104" s="197"/>
      <c r="QYY104" s="197"/>
      <c r="QYZ104" s="197"/>
      <c r="QZA104" s="197"/>
      <c r="QZB104" s="197"/>
      <c r="QZC104" s="197"/>
      <c r="QZD104" s="197"/>
      <c r="QZE104" s="197"/>
      <c r="QZF104" s="197"/>
      <c r="QZG104" s="197"/>
      <c r="QZH104" s="197"/>
      <c r="QZI104" s="197"/>
      <c r="QZJ104" s="197"/>
      <c r="QZK104" s="197"/>
      <c r="QZL104" s="197"/>
      <c r="QZM104" s="197"/>
      <c r="QZN104" s="197"/>
      <c r="QZO104" s="197"/>
      <c r="QZP104" s="197"/>
      <c r="QZQ104" s="197"/>
      <c r="QZR104" s="197"/>
      <c r="QZS104" s="197"/>
      <c r="QZT104" s="197"/>
      <c r="QZU104" s="197"/>
      <c r="QZV104" s="197"/>
      <c r="QZW104" s="197"/>
      <c r="QZX104" s="197"/>
      <c r="QZY104" s="197"/>
      <c r="QZZ104" s="197"/>
      <c r="RAA104" s="197"/>
      <c r="RAB104" s="197"/>
      <c r="RAC104" s="197"/>
      <c r="RAD104" s="197"/>
      <c r="RAE104" s="197"/>
      <c r="RAF104" s="197"/>
      <c r="RAG104" s="197"/>
      <c r="RAH104" s="197"/>
      <c r="RAI104" s="197"/>
      <c r="RAJ104" s="197"/>
      <c r="RAK104" s="197"/>
      <c r="RAL104" s="197"/>
      <c r="RAM104" s="197"/>
      <c r="RAN104" s="197"/>
      <c r="RAO104" s="197"/>
      <c r="RAP104" s="197"/>
      <c r="RAQ104" s="197"/>
      <c r="RAR104" s="197"/>
      <c r="RAS104" s="197"/>
      <c r="RAT104" s="197"/>
      <c r="RAU104" s="197"/>
      <c r="RAV104" s="197"/>
      <c r="RAW104" s="197"/>
      <c r="RAX104" s="197"/>
      <c r="RAY104" s="197"/>
      <c r="RAZ104" s="197"/>
      <c r="RBA104" s="197"/>
      <c r="RBB104" s="197"/>
      <c r="RBC104" s="197"/>
      <c r="RBD104" s="197"/>
      <c r="RBE104" s="197"/>
      <c r="RBF104" s="197"/>
      <c r="RBG104" s="197"/>
      <c r="RBH104" s="197"/>
      <c r="RBI104" s="197"/>
      <c r="RBJ104" s="197"/>
      <c r="RBK104" s="197"/>
      <c r="RBL104" s="197"/>
      <c r="RBM104" s="197"/>
      <c r="RBN104" s="197"/>
      <c r="RBO104" s="197"/>
      <c r="RBP104" s="197"/>
      <c r="RBQ104" s="197"/>
      <c r="RBR104" s="197"/>
      <c r="RBS104" s="197"/>
      <c r="RBT104" s="197"/>
      <c r="RBU104" s="197"/>
      <c r="RBV104" s="197"/>
      <c r="RBW104" s="197"/>
      <c r="RBX104" s="197"/>
      <c r="RBY104" s="197"/>
      <c r="RBZ104" s="197"/>
      <c r="RCA104" s="197"/>
      <c r="RCB104" s="197"/>
      <c r="RCC104" s="197"/>
      <c r="RCD104" s="197"/>
      <c r="RCE104" s="197"/>
      <c r="RCF104" s="197"/>
      <c r="RCG104" s="197"/>
      <c r="RCH104" s="197"/>
      <c r="RCI104" s="197"/>
      <c r="RCJ104" s="197"/>
      <c r="RCK104" s="197"/>
      <c r="RCL104" s="197"/>
      <c r="RCM104" s="197"/>
      <c r="RCN104" s="197"/>
      <c r="RCO104" s="197"/>
      <c r="RCP104" s="197"/>
      <c r="RCQ104" s="197"/>
      <c r="RCR104" s="197"/>
      <c r="RCS104" s="197"/>
      <c r="RCT104" s="197"/>
      <c r="RCU104" s="197"/>
      <c r="RCV104" s="197"/>
      <c r="RCW104" s="197"/>
      <c r="RCX104" s="197"/>
      <c r="RCY104" s="197"/>
      <c r="RCZ104" s="197"/>
      <c r="RDA104" s="197"/>
      <c r="RDB104" s="197"/>
      <c r="RDC104" s="197"/>
      <c r="RDD104" s="197"/>
      <c r="RDE104" s="197"/>
      <c r="RDF104" s="197"/>
      <c r="RDG104" s="197"/>
      <c r="RDH104" s="197"/>
      <c r="RDI104" s="197"/>
      <c r="RDJ104" s="197"/>
      <c r="RDK104" s="197"/>
      <c r="RDL104" s="197"/>
      <c r="RDM104" s="197"/>
      <c r="RDN104" s="197"/>
      <c r="RDO104" s="197"/>
      <c r="RDP104" s="197"/>
      <c r="RDQ104" s="197"/>
      <c r="RDR104" s="197"/>
      <c r="RDS104" s="197"/>
      <c r="RDT104" s="197"/>
      <c r="RDU104" s="197"/>
      <c r="RDV104" s="197"/>
      <c r="RDW104" s="197"/>
      <c r="RDX104" s="197"/>
      <c r="RDY104" s="197"/>
      <c r="RDZ104" s="197"/>
      <c r="REA104" s="197"/>
      <c r="REB104" s="197"/>
      <c r="REC104" s="197"/>
      <c r="RED104" s="197"/>
      <c r="REE104" s="197"/>
      <c r="REF104" s="197"/>
      <c r="REG104" s="197"/>
      <c r="REH104" s="197"/>
      <c r="REI104" s="197"/>
      <c r="REJ104" s="197"/>
      <c r="REK104" s="197"/>
      <c r="REL104" s="197"/>
      <c r="REM104" s="197"/>
      <c r="REN104" s="197"/>
      <c r="REO104" s="197"/>
      <c r="REP104" s="197"/>
      <c r="REQ104" s="197"/>
      <c r="RER104" s="197"/>
      <c r="RES104" s="197"/>
      <c r="RET104" s="197"/>
      <c r="REU104" s="197"/>
      <c r="REV104" s="197"/>
      <c r="REW104" s="197"/>
      <c r="REX104" s="197"/>
      <c r="REY104" s="197"/>
      <c r="REZ104" s="197"/>
      <c r="RFA104" s="197"/>
      <c r="RFB104" s="197"/>
      <c r="RFC104" s="197"/>
      <c r="RFD104" s="197"/>
      <c r="RFE104" s="197"/>
      <c r="RFF104" s="197"/>
      <c r="RFG104" s="197"/>
      <c r="RFH104" s="197"/>
      <c r="RFI104" s="197"/>
      <c r="RFJ104" s="197"/>
      <c r="RFK104" s="197"/>
      <c r="RFL104" s="197"/>
      <c r="RFM104" s="197"/>
      <c r="RFN104" s="197"/>
      <c r="RFO104" s="197"/>
      <c r="RFP104" s="197"/>
      <c r="RFQ104" s="197"/>
      <c r="RFR104" s="197"/>
      <c r="RFS104" s="197"/>
      <c r="RFT104" s="197"/>
      <c r="RFU104" s="197"/>
      <c r="RFV104" s="197"/>
      <c r="RFW104" s="197"/>
      <c r="RFX104" s="197"/>
      <c r="RFY104" s="197"/>
      <c r="RFZ104" s="197"/>
      <c r="RGA104" s="197"/>
      <c r="RGB104" s="197"/>
      <c r="RGC104" s="197"/>
      <c r="RGD104" s="197"/>
      <c r="RGE104" s="197"/>
      <c r="RGF104" s="197"/>
      <c r="RGG104" s="197"/>
      <c r="RGH104" s="197"/>
      <c r="RGI104" s="197"/>
      <c r="RGJ104" s="197"/>
      <c r="RGK104" s="197"/>
      <c r="RGL104" s="197"/>
      <c r="RGM104" s="197"/>
      <c r="RGN104" s="197"/>
      <c r="RGO104" s="197"/>
      <c r="RGP104" s="197"/>
      <c r="RGQ104" s="197"/>
      <c r="RGR104" s="197"/>
      <c r="RGS104" s="197"/>
      <c r="RGT104" s="197"/>
      <c r="RGU104" s="197"/>
      <c r="RGV104" s="197"/>
      <c r="RGW104" s="197"/>
      <c r="RGX104" s="197"/>
      <c r="RGY104" s="197"/>
      <c r="RGZ104" s="197"/>
      <c r="RHA104" s="197"/>
      <c r="RHB104" s="197"/>
      <c r="RHC104" s="197"/>
      <c r="RHD104" s="197"/>
      <c r="RHE104" s="197"/>
      <c r="RHF104" s="197"/>
      <c r="RHG104" s="197"/>
      <c r="RHH104" s="197"/>
      <c r="RHI104" s="197"/>
      <c r="RHJ104" s="197"/>
      <c r="RHK104" s="197"/>
      <c r="RHL104" s="197"/>
      <c r="RHM104" s="197"/>
      <c r="RHN104" s="197"/>
      <c r="RHO104" s="197"/>
      <c r="RHP104" s="197"/>
      <c r="RHQ104" s="197"/>
      <c r="RHR104" s="197"/>
      <c r="RHS104" s="197"/>
      <c r="RHT104" s="197"/>
      <c r="RHU104" s="197"/>
      <c r="RHV104" s="197"/>
      <c r="RHW104" s="197"/>
      <c r="RHX104" s="197"/>
      <c r="RHY104" s="197"/>
      <c r="RHZ104" s="197"/>
      <c r="RIA104" s="197"/>
      <c r="RIB104" s="197"/>
      <c r="RIC104" s="197"/>
      <c r="RID104" s="197"/>
      <c r="RIE104" s="197"/>
      <c r="RIF104" s="197"/>
      <c r="RIG104" s="197"/>
      <c r="RIH104" s="197"/>
      <c r="RII104" s="197"/>
      <c r="RIJ104" s="197"/>
      <c r="RIK104" s="197"/>
      <c r="RIL104" s="197"/>
      <c r="RIM104" s="197"/>
      <c r="RIN104" s="197"/>
      <c r="RIO104" s="197"/>
      <c r="RIP104" s="197"/>
      <c r="RIQ104" s="197"/>
      <c r="RIR104" s="197"/>
      <c r="RIS104" s="197"/>
      <c r="RIT104" s="197"/>
      <c r="RIU104" s="197"/>
      <c r="RIV104" s="197"/>
      <c r="RIW104" s="197"/>
      <c r="RIX104" s="197"/>
      <c r="RIY104" s="197"/>
      <c r="RIZ104" s="197"/>
      <c r="RJA104" s="197"/>
      <c r="RJB104" s="197"/>
      <c r="RJC104" s="197"/>
      <c r="RJD104" s="197"/>
      <c r="RJE104" s="197"/>
      <c r="RJF104" s="197"/>
      <c r="RJG104" s="197"/>
      <c r="RJH104" s="197"/>
      <c r="RJI104" s="197"/>
      <c r="RJJ104" s="197"/>
      <c r="RJK104" s="197"/>
      <c r="RJL104" s="197"/>
      <c r="RJM104" s="197"/>
      <c r="RJN104" s="197"/>
      <c r="RJO104" s="197"/>
      <c r="RJP104" s="197"/>
      <c r="RJQ104" s="197"/>
      <c r="RJR104" s="197"/>
      <c r="RJS104" s="197"/>
      <c r="RJT104" s="197"/>
      <c r="RJU104" s="197"/>
      <c r="RJV104" s="197"/>
      <c r="RJW104" s="197"/>
      <c r="RJX104" s="197"/>
      <c r="RJY104" s="197"/>
      <c r="RJZ104" s="197"/>
      <c r="RKA104" s="197"/>
      <c r="RKB104" s="197"/>
      <c r="RKC104" s="197"/>
      <c r="RKD104" s="197"/>
      <c r="RKE104" s="197"/>
      <c r="RKF104" s="197"/>
      <c r="RKG104" s="197"/>
      <c r="RKH104" s="197"/>
      <c r="RKI104" s="197"/>
      <c r="RKJ104" s="197"/>
      <c r="RKK104" s="197"/>
      <c r="RKL104" s="197"/>
      <c r="RKM104" s="197"/>
      <c r="RKN104" s="197"/>
      <c r="RKO104" s="197"/>
      <c r="RKP104" s="197"/>
      <c r="RKQ104" s="197"/>
      <c r="RKR104" s="197"/>
      <c r="RKS104" s="197"/>
      <c r="RKT104" s="197"/>
      <c r="RKU104" s="197"/>
      <c r="RKV104" s="197"/>
      <c r="RKW104" s="197"/>
      <c r="RKX104" s="197"/>
      <c r="RKY104" s="197"/>
      <c r="RKZ104" s="197"/>
      <c r="RLA104" s="197"/>
      <c r="RLB104" s="197"/>
      <c r="RLC104" s="197"/>
      <c r="RLD104" s="197"/>
      <c r="RLE104" s="197"/>
      <c r="RLF104" s="197"/>
      <c r="RLG104" s="197"/>
      <c r="RLH104" s="197"/>
      <c r="RLI104" s="197"/>
      <c r="RLJ104" s="197"/>
      <c r="RLK104" s="197"/>
      <c r="RLL104" s="197"/>
      <c r="RLM104" s="197"/>
      <c r="RLN104" s="197"/>
      <c r="RLO104" s="197"/>
      <c r="RLP104" s="197"/>
      <c r="RLQ104" s="197"/>
      <c r="RLR104" s="197"/>
      <c r="RLS104" s="197"/>
      <c r="RLT104" s="197"/>
      <c r="RLU104" s="197"/>
      <c r="RLV104" s="197"/>
      <c r="RLW104" s="197"/>
      <c r="RLX104" s="197"/>
      <c r="RLY104" s="197"/>
      <c r="RLZ104" s="197"/>
      <c r="RMA104" s="197"/>
      <c r="RMB104" s="197"/>
      <c r="RMC104" s="197"/>
      <c r="RMD104" s="197"/>
      <c r="RME104" s="197"/>
      <c r="RMF104" s="197"/>
      <c r="RMG104" s="197"/>
      <c r="RMH104" s="197"/>
      <c r="RMI104" s="197"/>
      <c r="RMJ104" s="197"/>
      <c r="RMK104" s="197"/>
      <c r="RML104" s="197"/>
      <c r="RMM104" s="197"/>
      <c r="RMN104" s="197"/>
      <c r="RMO104" s="197"/>
      <c r="RMP104" s="197"/>
      <c r="RMQ104" s="197"/>
      <c r="RMR104" s="197"/>
      <c r="RMS104" s="197"/>
      <c r="RMT104" s="197"/>
      <c r="RMU104" s="197"/>
      <c r="RMV104" s="197"/>
      <c r="RMW104" s="197"/>
      <c r="RMX104" s="197"/>
      <c r="RMY104" s="197"/>
      <c r="RMZ104" s="197"/>
      <c r="RNA104" s="197"/>
      <c r="RNB104" s="197"/>
      <c r="RNC104" s="197"/>
      <c r="RND104" s="197"/>
      <c r="RNE104" s="197"/>
      <c r="RNF104" s="197"/>
      <c r="RNG104" s="197"/>
      <c r="RNH104" s="197"/>
      <c r="RNI104" s="197"/>
      <c r="RNJ104" s="197"/>
      <c r="RNK104" s="197"/>
      <c r="RNL104" s="197"/>
      <c r="RNM104" s="197"/>
      <c r="RNN104" s="197"/>
      <c r="RNO104" s="197"/>
      <c r="RNP104" s="197"/>
      <c r="RNQ104" s="197"/>
      <c r="RNR104" s="197"/>
      <c r="RNS104" s="197"/>
      <c r="RNT104" s="197"/>
      <c r="RNU104" s="197"/>
      <c r="RNV104" s="197"/>
      <c r="RNW104" s="197"/>
      <c r="RNX104" s="197"/>
      <c r="RNY104" s="197"/>
      <c r="RNZ104" s="197"/>
      <c r="ROA104" s="197"/>
      <c r="ROB104" s="197"/>
      <c r="ROC104" s="197"/>
      <c r="ROD104" s="197"/>
      <c r="ROE104" s="197"/>
      <c r="ROF104" s="197"/>
      <c r="ROG104" s="197"/>
      <c r="ROH104" s="197"/>
      <c r="ROI104" s="197"/>
      <c r="ROJ104" s="197"/>
      <c r="ROK104" s="197"/>
      <c r="ROL104" s="197"/>
      <c r="ROM104" s="197"/>
      <c r="RON104" s="197"/>
      <c r="ROO104" s="197"/>
      <c r="ROP104" s="197"/>
      <c r="ROQ104" s="197"/>
      <c r="ROR104" s="197"/>
      <c r="ROS104" s="197"/>
      <c r="ROT104" s="197"/>
      <c r="ROU104" s="197"/>
      <c r="ROV104" s="197"/>
      <c r="ROW104" s="197"/>
      <c r="ROX104" s="197"/>
      <c r="ROY104" s="197"/>
      <c r="ROZ104" s="197"/>
      <c r="RPA104" s="197"/>
      <c r="RPB104" s="197"/>
      <c r="RPC104" s="197"/>
      <c r="RPD104" s="197"/>
      <c r="RPE104" s="197"/>
      <c r="RPF104" s="197"/>
      <c r="RPG104" s="197"/>
      <c r="RPH104" s="197"/>
      <c r="RPI104" s="197"/>
      <c r="RPJ104" s="197"/>
      <c r="RPK104" s="197"/>
      <c r="RPL104" s="197"/>
      <c r="RPM104" s="197"/>
      <c r="RPN104" s="197"/>
      <c r="RPO104" s="197"/>
      <c r="RPP104" s="197"/>
      <c r="RPQ104" s="197"/>
      <c r="RPR104" s="197"/>
      <c r="RPS104" s="197"/>
      <c r="RPT104" s="197"/>
      <c r="RPU104" s="197"/>
      <c r="RPV104" s="197"/>
      <c r="RPW104" s="197"/>
      <c r="RPX104" s="197"/>
      <c r="RPY104" s="197"/>
      <c r="RPZ104" s="197"/>
      <c r="RQA104" s="197"/>
      <c r="RQB104" s="197"/>
      <c r="RQC104" s="197"/>
      <c r="RQD104" s="197"/>
      <c r="RQE104" s="197"/>
      <c r="RQF104" s="197"/>
      <c r="RQG104" s="197"/>
      <c r="RQH104" s="197"/>
      <c r="RQI104" s="197"/>
      <c r="RQJ104" s="197"/>
      <c r="RQK104" s="197"/>
      <c r="RQL104" s="197"/>
      <c r="RQM104" s="197"/>
      <c r="RQN104" s="197"/>
      <c r="RQO104" s="197"/>
      <c r="RQP104" s="197"/>
      <c r="RQQ104" s="197"/>
      <c r="RQR104" s="197"/>
      <c r="RQS104" s="197"/>
      <c r="RQT104" s="197"/>
      <c r="RQU104" s="197"/>
      <c r="RQV104" s="197"/>
      <c r="RQW104" s="197"/>
      <c r="RQX104" s="197"/>
      <c r="RQY104" s="197"/>
      <c r="RQZ104" s="197"/>
      <c r="RRA104" s="197"/>
      <c r="RRB104" s="197"/>
      <c r="RRC104" s="197"/>
      <c r="RRD104" s="197"/>
      <c r="RRE104" s="197"/>
      <c r="RRF104" s="197"/>
      <c r="RRG104" s="197"/>
      <c r="RRH104" s="197"/>
      <c r="RRI104" s="197"/>
      <c r="RRJ104" s="197"/>
      <c r="RRK104" s="197"/>
      <c r="RRL104" s="197"/>
      <c r="RRM104" s="197"/>
      <c r="RRN104" s="197"/>
      <c r="RRO104" s="197"/>
      <c r="RRP104" s="197"/>
      <c r="RRQ104" s="197"/>
      <c r="RRR104" s="197"/>
      <c r="RRS104" s="197"/>
      <c r="RRT104" s="197"/>
      <c r="RRU104" s="197"/>
      <c r="RRV104" s="197"/>
      <c r="RRW104" s="197"/>
      <c r="RRX104" s="197"/>
      <c r="RRY104" s="197"/>
      <c r="RRZ104" s="197"/>
      <c r="RSA104" s="197"/>
      <c r="RSB104" s="197"/>
      <c r="RSC104" s="197"/>
      <c r="RSD104" s="197"/>
      <c r="RSE104" s="197"/>
      <c r="RSF104" s="197"/>
      <c r="RSG104" s="197"/>
      <c r="RSH104" s="197"/>
      <c r="RSI104" s="197"/>
      <c r="RSJ104" s="197"/>
      <c r="RSK104" s="197"/>
      <c r="RSL104" s="197"/>
      <c r="RSM104" s="197"/>
      <c r="RSN104" s="197"/>
      <c r="RSO104" s="197"/>
      <c r="RSP104" s="197"/>
      <c r="RSQ104" s="197"/>
      <c r="RSR104" s="197"/>
      <c r="RSS104" s="197"/>
      <c r="RST104" s="197"/>
      <c r="RSU104" s="197"/>
      <c r="RSV104" s="197"/>
      <c r="RSW104" s="197"/>
      <c r="RSX104" s="197"/>
      <c r="RSY104" s="197"/>
      <c r="RSZ104" s="197"/>
      <c r="RTA104" s="197"/>
      <c r="RTB104" s="197"/>
      <c r="RTC104" s="197"/>
      <c r="RTD104" s="197"/>
      <c r="RTE104" s="197"/>
      <c r="RTF104" s="197"/>
      <c r="RTG104" s="197"/>
      <c r="RTH104" s="197"/>
      <c r="RTI104" s="197"/>
      <c r="RTJ104" s="197"/>
      <c r="RTK104" s="197"/>
      <c r="RTL104" s="197"/>
      <c r="RTM104" s="197"/>
      <c r="RTN104" s="197"/>
      <c r="RTO104" s="197"/>
      <c r="RTP104" s="197"/>
      <c r="RTQ104" s="197"/>
      <c r="RTR104" s="197"/>
      <c r="RTS104" s="197"/>
      <c r="RTT104" s="197"/>
      <c r="RTU104" s="197"/>
      <c r="RTV104" s="197"/>
      <c r="RTW104" s="197"/>
      <c r="RTX104" s="197"/>
      <c r="RTY104" s="197"/>
      <c r="RTZ104" s="197"/>
      <c r="RUA104" s="197"/>
      <c r="RUB104" s="197"/>
      <c r="RUC104" s="197"/>
      <c r="RUD104" s="197"/>
      <c r="RUE104" s="197"/>
      <c r="RUF104" s="197"/>
      <c r="RUG104" s="197"/>
      <c r="RUH104" s="197"/>
      <c r="RUI104" s="197"/>
      <c r="RUJ104" s="197"/>
      <c r="RUK104" s="197"/>
      <c r="RUL104" s="197"/>
      <c r="RUM104" s="197"/>
      <c r="RUN104" s="197"/>
      <c r="RUO104" s="197"/>
      <c r="RUP104" s="197"/>
      <c r="RUQ104" s="197"/>
      <c r="RUR104" s="197"/>
      <c r="RUS104" s="197"/>
      <c r="RUT104" s="197"/>
      <c r="RUU104" s="197"/>
      <c r="RUV104" s="197"/>
      <c r="RUW104" s="197"/>
      <c r="RUX104" s="197"/>
      <c r="RUY104" s="197"/>
      <c r="RUZ104" s="197"/>
      <c r="RVA104" s="197"/>
      <c r="RVB104" s="197"/>
      <c r="RVC104" s="197"/>
      <c r="RVD104" s="197"/>
      <c r="RVE104" s="197"/>
      <c r="RVF104" s="197"/>
      <c r="RVG104" s="197"/>
      <c r="RVH104" s="197"/>
      <c r="RVI104" s="197"/>
      <c r="RVJ104" s="197"/>
      <c r="RVK104" s="197"/>
      <c r="RVL104" s="197"/>
      <c r="RVM104" s="197"/>
      <c r="RVN104" s="197"/>
      <c r="RVO104" s="197"/>
      <c r="RVP104" s="197"/>
      <c r="RVQ104" s="197"/>
      <c r="RVR104" s="197"/>
      <c r="RVS104" s="197"/>
      <c r="RVT104" s="197"/>
      <c r="RVU104" s="197"/>
      <c r="RVV104" s="197"/>
      <c r="RVW104" s="197"/>
      <c r="RVX104" s="197"/>
      <c r="RVY104" s="197"/>
      <c r="RVZ104" s="197"/>
      <c r="RWA104" s="197"/>
      <c r="RWB104" s="197"/>
      <c r="RWC104" s="197"/>
      <c r="RWD104" s="197"/>
      <c r="RWE104" s="197"/>
      <c r="RWF104" s="197"/>
      <c r="RWG104" s="197"/>
      <c r="RWH104" s="197"/>
      <c r="RWI104" s="197"/>
      <c r="RWJ104" s="197"/>
      <c r="RWK104" s="197"/>
      <c r="RWL104" s="197"/>
      <c r="RWM104" s="197"/>
      <c r="RWN104" s="197"/>
      <c r="RWO104" s="197"/>
      <c r="RWP104" s="197"/>
      <c r="RWQ104" s="197"/>
      <c r="RWR104" s="197"/>
      <c r="RWS104" s="197"/>
      <c r="RWT104" s="197"/>
      <c r="RWU104" s="197"/>
      <c r="RWV104" s="197"/>
      <c r="RWW104" s="197"/>
      <c r="RWX104" s="197"/>
      <c r="RWY104" s="197"/>
      <c r="RWZ104" s="197"/>
      <c r="RXA104" s="197"/>
      <c r="RXB104" s="197"/>
      <c r="RXC104" s="197"/>
      <c r="RXD104" s="197"/>
      <c r="RXE104" s="197"/>
      <c r="RXF104" s="197"/>
      <c r="RXG104" s="197"/>
      <c r="RXH104" s="197"/>
      <c r="RXI104" s="197"/>
      <c r="RXJ104" s="197"/>
      <c r="RXK104" s="197"/>
      <c r="RXL104" s="197"/>
      <c r="RXM104" s="197"/>
      <c r="RXN104" s="197"/>
      <c r="RXO104" s="197"/>
      <c r="RXP104" s="197"/>
      <c r="RXQ104" s="197"/>
      <c r="RXR104" s="197"/>
      <c r="RXS104" s="197"/>
      <c r="RXT104" s="197"/>
      <c r="RXU104" s="197"/>
      <c r="RXV104" s="197"/>
      <c r="RXW104" s="197"/>
      <c r="RXX104" s="197"/>
      <c r="RXY104" s="197"/>
      <c r="RXZ104" s="197"/>
      <c r="RYA104" s="197"/>
      <c r="RYB104" s="197"/>
      <c r="RYC104" s="197"/>
      <c r="RYD104" s="197"/>
      <c r="RYE104" s="197"/>
      <c r="RYF104" s="197"/>
      <c r="RYG104" s="197"/>
      <c r="RYH104" s="197"/>
      <c r="RYI104" s="197"/>
      <c r="RYJ104" s="197"/>
      <c r="RYK104" s="197"/>
      <c r="RYL104" s="197"/>
      <c r="RYM104" s="197"/>
      <c r="RYN104" s="197"/>
      <c r="RYO104" s="197"/>
      <c r="RYP104" s="197"/>
      <c r="RYQ104" s="197"/>
      <c r="RYR104" s="197"/>
      <c r="RYS104" s="197"/>
      <c r="RYT104" s="197"/>
      <c r="RYU104" s="197"/>
      <c r="RYV104" s="197"/>
      <c r="RYW104" s="197"/>
      <c r="RYX104" s="197"/>
      <c r="RYY104" s="197"/>
      <c r="RYZ104" s="197"/>
      <c r="RZA104" s="197"/>
      <c r="RZB104" s="197"/>
      <c r="RZC104" s="197"/>
      <c r="RZD104" s="197"/>
      <c r="RZE104" s="197"/>
      <c r="RZF104" s="197"/>
      <c r="RZG104" s="197"/>
      <c r="RZH104" s="197"/>
      <c r="RZI104" s="197"/>
      <c r="RZJ104" s="197"/>
      <c r="RZK104" s="197"/>
      <c r="RZL104" s="197"/>
      <c r="RZM104" s="197"/>
      <c r="RZN104" s="197"/>
      <c r="RZO104" s="197"/>
      <c r="RZP104" s="197"/>
      <c r="RZQ104" s="197"/>
      <c r="RZR104" s="197"/>
      <c r="RZS104" s="197"/>
      <c r="RZT104" s="197"/>
      <c r="RZU104" s="197"/>
      <c r="RZV104" s="197"/>
      <c r="RZW104" s="197"/>
      <c r="RZX104" s="197"/>
      <c r="RZY104" s="197"/>
      <c r="RZZ104" s="197"/>
      <c r="SAA104" s="197"/>
      <c r="SAB104" s="197"/>
      <c r="SAC104" s="197"/>
      <c r="SAD104" s="197"/>
      <c r="SAE104" s="197"/>
      <c r="SAF104" s="197"/>
      <c r="SAG104" s="197"/>
      <c r="SAH104" s="197"/>
      <c r="SAI104" s="197"/>
      <c r="SAJ104" s="197"/>
      <c r="SAK104" s="197"/>
      <c r="SAL104" s="197"/>
      <c r="SAM104" s="197"/>
      <c r="SAN104" s="197"/>
      <c r="SAO104" s="197"/>
      <c r="SAP104" s="197"/>
      <c r="SAQ104" s="197"/>
      <c r="SAR104" s="197"/>
      <c r="SAS104" s="197"/>
      <c r="SAT104" s="197"/>
      <c r="SAU104" s="197"/>
      <c r="SAV104" s="197"/>
      <c r="SAW104" s="197"/>
      <c r="SAX104" s="197"/>
      <c r="SAY104" s="197"/>
      <c r="SAZ104" s="197"/>
      <c r="SBA104" s="197"/>
      <c r="SBB104" s="197"/>
      <c r="SBC104" s="197"/>
      <c r="SBD104" s="197"/>
      <c r="SBE104" s="197"/>
      <c r="SBF104" s="197"/>
      <c r="SBG104" s="197"/>
      <c r="SBH104" s="197"/>
      <c r="SBI104" s="197"/>
      <c r="SBJ104" s="197"/>
      <c r="SBK104" s="197"/>
      <c r="SBL104" s="197"/>
      <c r="SBM104" s="197"/>
      <c r="SBN104" s="197"/>
      <c r="SBO104" s="197"/>
      <c r="SBP104" s="197"/>
      <c r="SBQ104" s="197"/>
      <c r="SBR104" s="197"/>
      <c r="SBS104" s="197"/>
      <c r="SBT104" s="197"/>
      <c r="SBU104" s="197"/>
      <c r="SBV104" s="197"/>
      <c r="SBW104" s="197"/>
      <c r="SBX104" s="197"/>
      <c r="SBY104" s="197"/>
      <c r="SBZ104" s="197"/>
      <c r="SCA104" s="197"/>
      <c r="SCB104" s="197"/>
      <c r="SCC104" s="197"/>
      <c r="SCD104" s="197"/>
      <c r="SCE104" s="197"/>
      <c r="SCF104" s="197"/>
      <c r="SCG104" s="197"/>
      <c r="SCH104" s="197"/>
      <c r="SCI104" s="197"/>
      <c r="SCJ104" s="197"/>
      <c r="SCK104" s="197"/>
      <c r="SCL104" s="197"/>
      <c r="SCM104" s="197"/>
      <c r="SCN104" s="197"/>
      <c r="SCO104" s="197"/>
      <c r="SCP104" s="197"/>
      <c r="SCQ104" s="197"/>
      <c r="SCR104" s="197"/>
      <c r="SCS104" s="197"/>
      <c r="SCT104" s="197"/>
      <c r="SCU104" s="197"/>
      <c r="SCV104" s="197"/>
      <c r="SCW104" s="197"/>
      <c r="SCX104" s="197"/>
      <c r="SCY104" s="197"/>
      <c r="SCZ104" s="197"/>
      <c r="SDA104" s="197"/>
      <c r="SDB104" s="197"/>
      <c r="SDC104" s="197"/>
      <c r="SDD104" s="197"/>
      <c r="SDE104" s="197"/>
      <c r="SDF104" s="197"/>
      <c r="SDG104" s="197"/>
      <c r="SDH104" s="197"/>
      <c r="SDI104" s="197"/>
      <c r="SDJ104" s="197"/>
      <c r="SDK104" s="197"/>
      <c r="SDL104" s="197"/>
      <c r="SDM104" s="197"/>
      <c r="SDN104" s="197"/>
      <c r="SDO104" s="197"/>
      <c r="SDP104" s="197"/>
      <c r="SDQ104" s="197"/>
      <c r="SDR104" s="197"/>
      <c r="SDS104" s="197"/>
      <c r="SDT104" s="197"/>
      <c r="SDU104" s="197"/>
      <c r="SDV104" s="197"/>
      <c r="SDW104" s="197"/>
      <c r="SDX104" s="197"/>
      <c r="SDY104" s="197"/>
      <c r="SDZ104" s="197"/>
      <c r="SEA104" s="197"/>
      <c r="SEB104" s="197"/>
      <c r="SEC104" s="197"/>
      <c r="SED104" s="197"/>
      <c r="SEE104" s="197"/>
      <c r="SEF104" s="197"/>
      <c r="SEG104" s="197"/>
      <c r="SEH104" s="197"/>
      <c r="SEI104" s="197"/>
      <c r="SEJ104" s="197"/>
      <c r="SEK104" s="197"/>
      <c r="SEL104" s="197"/>
      <c r="SEM104" s="197"/>
      <c r="SEN104" s="197"/>
      <c r="SEO104" s="197"/>
      <c r="SEP104" s="197"/>
      <c r="SEQ104" s="197"/>
      <c r="SER104" s="197"/>
      <c r="SES104" s="197"/>
      <c r="SET104" s="197"/>
      <c r="SEU104" s="197"/>
      <c r="SEV104" s="197"/>
      <c r="SEW104" s="197"/>
      <c r="SEX104" s="197"/>
      <c r="SEY104" s="197"/>
      <c r="SEZ104" s="197"/>
      <c r="SFA104" s="197"/>
      <c r="SFB104" s="197"/>
      <c r="SFC104" s="197"/>
      <c r="SFD104" s="197"/>
      <c r="SFE104" s="197"/>
      <c r="SFF104" s="197"/>
      <c r="SFG104" s="197"/>
      <c r="SFH104" s="197"/>
      <c r="SFI104" s="197"/>
      <c r="SFJ104" s="197"/>
      <c r="SFK104" s="197"/>
      <c r="SFL104" s="197"/>
      <c r="SFM104" s="197"/>
      <c r="SFN104" s="197"/>
      <c r="SFO104" s="197"/>
      <c r="SFP104" s="197"/>
      <c r="SFQ104" s="197"/>
      <c r="SFR104" s="197"/>
      <c r="SFS104" s="197"/>
      <c r="SFT104" s="197"/>
      <c r="SFU104" s="197"/>
      <c r="SFV104" s="197"/>
      <c r="SFW104" s="197"/>
      <c r="SFX104" s="197"/>
      <c r="SFY104" s="197"/>
      <c r="SFZ104" s="197"/>
      <c r="SGA104" s="197"/>
      <c r="SGB104" s="197"/>
      <c r="SGC104" s="197"/>
      <c r="SGD104" s="197"/>
      <c r="SGE104" s="197"/>
      <c r="SGF104" s="197"/>
      <c r="SGG104" s="197"/>
      <c r="SGH104" s="197"/>
      <c r="SGI104" s="197"/>
      <c r="SGJ104" s="197"/>
      <c r="SGK104" s="197"/>
      <c r="SGL104" s="197"/>
      <c r="SGM104" s="197"/>
      <c r="SGN104" s="197"/>
      <c r="SGO104" s="197"/>
      <c r="SGP104" s="197"/>
      <c r="SGQ104" s="197"/>
      <c r="SGR104" s="197"/>
      <c r="SGS104" s="197"/>
      <c r="SGT104" s="197"/>
      <c r="SGU104" s="197"/>
      <c r="SGV104" s="197"/>
      <c r="SGW104" s="197"/>
      <c r="SGX104" s="197"/>
      <c r="SGY104" s="197"/>
      <c r="SGZ104" s="197"/>
      <c r="SHA104" s="197"/>
      <c r="SHB104" s="197"/>
      <c r="SHC104" s="197"/>
      <c r="SHD104" s="197"/>
      <c r="SHE104" s="197"/>
      <c r="SHF104" s="197"/>
      <c r="SHG104" s="197"/>
      <c r="SHH104" s="197"/>
      <c r="SHI104" s="197"/>
      <c r="SHJ104" s="197"/>
      <c r="SHK104" s="197"/>
      <c r="SHL104" s="197"/>
      <c r="SHM104" s="197"/>
      <c r="SHN104" s="197"/>
      <c r="SHO104" s="197"/>
      <c r="SHP104" s="197"/>
      <c r="SHQ104" s="197"/>
      <c r="SHR104" s="197"/>
      <c r="SHS104" s="197"/>
      <c r="SHT104" s="197"/>
      <c r="SHU104" s="197"/>
      <c r="SHV104" s="197"/>
      <c r="SHW104" s="197"/>
      <c r="SHX104" s="197"/>
      <c r="SHY104" s="197"/>
      <c r="SHZ104" s="197"/>
      <c r="SIA104" s="197"/>
      <c r="SIB104" s="197"/>
      <c r="SIC104" s="197"/>
      <c r="SID104" s="197"/>
      <c r="SIE104" s="197"/>
      <c r="SIF104" s="197"/>
      <c r="SIG104" s="197"/>
      <c r="SIH104" s="197"/>
      <c r="SII104" s="197"/>
      <c r="SIJ104" s="197"/>
      <c r="SIK104" s="197"/>
      <c r="SIL104" s="197"/>
      <c r="SIM104" s="197"/>
      <c r="SIN104" s="197"/>
      <c r="SIO104" s="197"/>
      <c r="SIP104" s="197"/>
      <c r="SIQ104" s="197"/>
      <c r="SIR104" s="197"/>
      <c r="SIS104" s="197"/>
      <c r="SIT104" s="197"/>
      <c r="SIU104" s="197"/>
      <c r="SIV104" s="197"/>
      <c r="SIW104" s="197"/>
      <c r="SIX104" s="197"/>
      <c r="SIY104" s="197"/>
      <c r="SIZ104" s="197"/>
      <c r="SJA104" s="197"/>
      <c r="SJB104" s="197"/>
      <c r="SJC104" s="197"/>
      <c r="SJD104" s="197"/>
      <c r="SJE104" s="197"/>
      <c r="SJF104" s="197"/>
      <c r="SJG104" s="197"/>
      <c r="SJH104" s="197"/>
      <c r="SJI104" s="197"/>
      <c r="SJJ104" s="197"/>
      <c r="SJK104" s="197"/>
      <c r="SJL104" s="197"/>
      <c r="SJM104" s="197"/>
      <c r="SJN104" s="197"/>
      <c r="SJO104" s="197"/>
      <c r="SJP104" s="197"/>
      <c r="SJQ104" s="197"/>
      <c r="SJR104" s="197"/>
      <c r="SJS104" s="197"/>
      <c r="SJT104" s="197"/>
      <c r="SJU104" s="197"/>
      <c r="SJV104" s="197"/>
      <c r="SJW104" s="197"/>
      <c r="SJX104" s="197"/>
      <c r="SJY104" s="197"/>
      <c r="SJZ104" s="197"/>
      <c r="SKA104" s="197"/>
      <c r="SKB104" s="197"/>
      <c r="SKC104" s="197"/>
      <c r="SKD104" s="197"/>
      <c r="SKE104" s="197"/>
      <c r="SKF104" s="197"/>
      <c r="SKG104" s="197"/>
      <c r="SKH104" s="197"/>
      <c r="SKI104" s="197"/>
      <c r="SKJ104" s="197"/>
      <c r="SKK104" s="197"/>
      <c r="SKL104" s="197"/>
      <c r="SKM104" s="197"/>
      <c r="SKN104" s="197"/>
      <c r="SKO104" s="197"/>
      <c r="SKP104" s="197"/>
      <c r="SKQ104" s="197"/>
      <c r="SKR104" s="197"/>
      <c r="SKS104" s="197"/>
      <c r="SKT104" s="197"/>
      <c r="SKU104" s="197"/>
      <c r="SKV104" s="197"/>
      <c r="SKW104" s="197"/>
      <c r="SKX104" s="197"/>
      <c r="SKY104" s="197"/>
      <c r="SKZ104" s="197"/>
      <c r="SLA104" s="197"/>
      <c r="SLB104" s="197"/>
      <c r="SLC104" s="197"/>
      <c r="SLD104" s="197"/>
      <c r="SLE104" s="197"/>
      <c r="SLF104" s="197"/>
      <c r="SLG104" s="197"/>
      <c r="SLH104" s="197"/>
      <c r="SLI104" s="197"/>
      <c r="SLJ104" s="197"/>
      <c r="SLK104" s="197"/>
      <c r="SLL104" s="197"/>
      <c r="SLM104" s="197"/>
      <c r="SLN104" s="197"/>
      <c r="SLO104" s="197"/>
      <c r="SLP104" s="197"/>
      <c r="SLQ104" s="197"/>
      <c r="SLR104" s="197"/>
      <c r="SLS104" s="197"/>
      <c r="SLT104" s="197"/>
      <c r="SLU104" s="197"/>
      <c r="SLV104" s="197"/>
      <c r="SLW104" s="197"/>
      <c r="SLX104" s="197"/>
      <c r="SLY104" s="197"/>
      <c r="SLZ104" s="197"/>
      <c r="SMA104" s="197"/>
      <c r="SMB104" s="197"/>
      <c r="SMC104" s="197"/>
      <c r="SMD104" s="197"/>
      <c r="SME104" s="197"/>
      <c r="SMF104" s="197"/>
      <c r="SMG104" s="197"/>
      <c r="SMH104" s="197"/>
      <c r="SMI104" s="197"/>
      <c r="SMJ104" s="197"/>
      <c r="SMK104" s="197"/>
      <c r="SML104" s="197"/>
      <c r="SMM104" s="197"/>
      <c r="SMN104" s="197"/>
      <c r="SMO104" s="197"/>
      <c r="SMP104" s="197"/>
      <c r="SMQ104" s="197"/>
      <c r="SMR104" s="197"/>
      <c r="SMS104" s="197"/>
      <c r="SMT104" s="197"/>
      <c r="SMU104" s="197"/>
      <c r="SMV104" s="197"/>
      <c r="SMW104" s="197"/>
      <c r="SMX104" s="197"/>
      <c r="SMY104" s="197"/>
      <c r="SMZ104" s="197"/>
      <c r="SNA104" s="197"/>
      <c r="SNB104" s="197"/>
      <c r="SNC104" s="197"/>
      <c r="SND104" s="197"/>
      <c r="SNE104" s="197"/>
      <c r="SNF104" s="197"/>
      <c r="SNG104" s="197"/>
      <c r="SNH104" s="197"/>
      <c r="SNI104" s="197"/>
      <c r="SNJ104" s="197"/>
      <c r="SNK104" s="197"/>
      <c r="SNL104" s="197"/>
      <c r="SNM104" s="197"/>
      <c r="SNN104" s="197"/>
      <c r="SNO104" s="197"/>
      <c r="SNP104" s="197"/>
      <c r="SNQ104" s="197"/>
      <c r="SNR104" s="197"/>
      <c r="SNS104" s="197"/>
      <c r="SNT104" s="197"/>
      <c r="SNU104" s="197"/>
      <c r="SNV104" s="197"/>
      <c r="SNW104" s="197"/>
      <c r="SNX104" s="197"/>
      <c r="SNY104" s="197"/>
      <c r="SNZ104" s="197"/>
      <c r="SOA104" s="197"/>
      <c r="SOB104" s="197"/>
      <c r="SOC104" s="197"/>
      <c r="SOD104" s="197"/>
      <c r="SOE104" s="197"/>
      <c r="SOF104" s="197"/>
      <c r="SOG104" s="197"/>
      <c r="SOH104" s="197"/>
      <c r="SOI104" s="197"/>
      <c r="SOJ104" s="197"/>
      <c r="SOK104" s="197"/>
      <c r="SOL104" s="197"/>
      <c r="SOM104" s="197"/>
      <c r="SON104" s="197"/>
      <c r="SOO104" s="197"/>
      <c r="SOP104" s="197"/>
      <c r="SOQ104" s="197"/>
      <c r="SOR104" s="197"/>
      <c r="SOS104" s="197"/>
      <c r="SOT104" s="197"/>
      <c r="SOU104" s="197"/>
      <c r="SOV104" s="197"/>
      <c r="SOW104" s="197"/>
      <c r="SOX104" s="197"/>
      <c r="SOY104" s="197"/>
      <c r="SOZ104" s="197"/>
      <c r="SPA104" s="197"/>
      <c r="SPB104" s="197"/>
      <c r="SPC104" s="197"/>
      <c r="SPD104" s="197"/>
      <c r="SPE104" s="197"/>
      <c r="SPF104" s="197"/>
      <c r="SPG104" s="197"/>
      <c r="SPH104" s="197"/>
      <c r="SPI104" s="197"/>
      <c r="SPJ104" s="197"/>
      <c r="SPK104" s="197"/>
      <c r="SPL104" s="197"/>
      <c r="SPM104" s="197"/>
      <c r="SPN104" s="197"/>
      <c r="SPO104" s="197"/>
      <c r="SPP104" s="197"/>
      <c r="SPQ104" s="197"/>
      <c r="SPR104" s="197"/>
      <c r="SPS104" s="197"/>
      <c r="SPT104" s="197"/>
      <c r="SPU104" s="197"/>
      <c r="SPV104" s="197"/>
      <c r="SPW104" s="197"/>
      <c r="SPX104" s="197"/>
      <c r="SPY104" s="197"/>
      <c r="SPZ104" s="197"/>
      <c r="SQA104" s="197"/>
      <c r="SQB104" s="197"/>
      <c r="SQC104" s="197"/>
      <c r="SQD104" s="197"/>
      <c r="SQE104" s="197"/>
      <c r="SQF104" s="197"/>
      <c r="SQG104" s="197"/>
      <c r="SQH104" s="197"/>
      <c r="SQI104" s="197"/>
      <c r="SQJ104" s="197"/>
      <c r="SQK104" s="197"/>
      <c r="SQL104" s="197"/>
      <c r="SQM104" s="197"/>
      <c r="SQN104" s="197"/>
      <c r="SQO104" s="197"/>
      <c r="SQP104" s="197"/>
      <c r="SQQ104" s="197"/>
      <c r="SQR104" s="197"/>
      <c r="SQS104" s="197"/>
      <c r="SQT104" s="197"/>
      <c r="SQU104" s="197"/>
      <c r="SQV104" s="197"/>
      <c r="SQW104" s="197"/>
      <c r="SQX104" s="197"/>
      <c r="SQY104" s="197"/>
      <c r="SQZ104" s="197"/>
      <c r="SRA104" s="197"/>
      <c r="SRB104" s="197"/>
      <c r="SRC104" s="197"/>
      <c r="SRD104" s="197"/>
      <c r="SRE104" s="197"/>
      <c r="SRF104" s="197"/>
      <c r="SRG104" s="197"/>
      <c r="SRH104" s="197"/>
      <c r="SRI104" s="197"/>
      <c r="SRJ104" s="197"/>
      <c r="SRK104" s="197"/>
      <c r="SRL104" s="197"/>
      <c r="SRM104" s="197"/>
      <c r="SRN104" s="197"/>
      <c r="SRO104" s="197"/>
      <c r="SRP104" s="197"/>
      <c r="SRQ104" s="197"/>
      <c r="SRR104" s="197"/>
      <c r="SRS104" s="197"/>
      <c r="SRT104" s="197"/>
      <c r="SRU104" s="197"/>
      <c r="SRV104" s="197"/>
      <c r="SRW104" s="197"/>
      <c r="SRX104" s="197"/>
      <c r="SRY104" s="197"/>
      <c r="SRZ104" s="197"/>
      <c r="SSA104" s="197"/>
      <c r="SSB104" s="197"/>
      <c r="SSC104" s="197"/>
      <c r="SSD104" s="197"/>
      <c r="SSE104" s="197"/>
      <c r="SSF104" s="197"/>
      <c r="SSG104" s="197"/>
      <c r="SSH104" s="197"/>
      <c r="SSI104" s="197"/>
      <c r="SSJ104" s="197"/>
      <c r="SSK104" s="197"/>
      <c r="SSL104" s="197"/>
      <c r="SSM104" s="197"/>
      <c r="SSN104" s="197"/>
      <c r="SSO104" s="197"/>
      <c r="SSP104" s="197"/>
      <c r="SSQ104" s="197"/>
      <c r="SSR104" s="197"/>
      <c r="SSS104" s="197"/>
      <c r="SST104" s="197"/>
      <c r="SSU104" s="197"/>
      <c r="SSV104" s="197"/>
      <c r="SSW104" s="197"/>
      <c r="SSX104" s="197"/>
      <c r="SSY104" s="197"/>
      <c r="SSZ104" s="197"/>
      <c r="STA104" s="197"/>
      <c r="STB104" s="197"/>
      <c r="STC104" s="197"/>
      <c r="STD104" s="197"/>
      <c r="STE104" s="197"/>
      <c r="STF104" s="197"/>
      <c r="STG104" s="197"/>
      <c r="STH104" s="197"/>
      <c r="STI104" s="197"/>
      <c r="STJ104" s="197"/>
      <c r="STK104" s="197"/>
      <c r="STL104" s="197"/>
      <c r="STM104" s="197"/>
      <c r="STN104" s="197"/>
      <c r="STO104" s="197"/>
      <c r="STP104" s="197"/>
      <c r="STQ104" s="197"/>
      <c r="STR104" s="197"/>
      <c r="STS104" s="197"/>
      <c r="STT104" s="197"/>
      <c r="STU104" s="197"/>
      <c r="STV104" s="197"/>
      <c r="STW104" s="197"/>
      <c r="STX104" s="197"/>
      <c r="STY104" s="197"/>
      <c r="STZ104" s="197"/>
      <c r="SUA104" s="197"/>
      <c r="SUB104" s="197"/>
      <c r="SUC104" s="197"/>
      <c r="SUD104" s="197"/>
      <c r="SUE104" s="197"/>
      <c r="SUF104" s="197"/>
      <c r="SUG104" s="197"/>
      <c r="SUH104" s="197"/>
      <c r="SUI104" s="197"/>
      <c r="SUJ104" s="197"/>
      <c r="SUK104" s="197"/>
      <c r="SUL104" s="197"/>
      <c r="SUM104" s="197"/>
      <c r="SUN104" s="197"/>
      <c r="SUO104" s="197"/>
      <c r="SUP104" s="197"/>
      <c r="SUQ104" s="197"/>
      <c r="SUR104" s="197"/>
      <c r="SUS104" s="197"/>
      <c r="SUT104" s="197"/>
      <c r="SUU104" s="197"/>
      <c r="SUV104" s="197"/>
      <c r="SUW104" s="197"/>
      <c r="SUX104" s="197"/>
      <c r="SUY104" s="197"/>
      <c r="SUZ104" s="197"/>
      <c r="SVA104" s="197"/>
      <c r="SVB104" s="197"/>
      <c r="SVC104" s="197"/>
      <c r="SVD104" s="197"/>
      <c r="SVE104" s="197"/>
      <c r="SVF104" s="197"/>
      <c r="SVG104" s="197"/>
      <c r="SVH104" s="197"/>
      <c r="SVI104" s="197"/>
      <c r="SVJ104" s="197"/>
      <c r="SVK104" s="197"/>
      <c r="SVL104" s="197"/>
      <c r="SVM104" s="197"/>
      <c r="SVN104" s="197"/>
      <c r="SVO104" s="197"/>
      <c r="SVP104" s="197"/>
      <c r="SVQ104" s="197"/>
      <c r="SVR104" s="197"/>
      <c r="SVS104" s="197"/>
      <c r="SVT104" s="197"/>
      <c r="SVU104" s="197"/>
      <c r="SVV104" s="197"/>
      <c r="SVW104" s="197"/>
      <c r="SVX104" s="197"/>
      <c r="SVY104" s="197"/>
      <c r="SVZ104" s="197"/>
      <c r="SWA104" s="197"/>
      <c r="SWB104" s="197"/>
      <c r="SWC104" s="197"/>
      <c r="SWD104" s="197"/>
      <c r="SWE104" s="197"/>
      <c r="SWF104" s="197"/>
      <c r="SWG104" s="197"/>
      <c r="SWH104" s="197"/>
      <c r="SWI104" s="197"/>
      <c r="SWJ104" s="197"/>
      <c r="SWK104" s="197"/>
      <c r="SWL104" s="197"/>
      <c r="SWM104" s="197"/>
      <c r="SWN104" s="197"/>
      <c r="SWO104" s="197"/>
      <c r="SWP104" s="197"/>
      <c r="SWQ104" s="197"/>
      <c r="SWR104" s="197"/>
      <c r="SWS104" s="197"/>
      <c r="SWT104" s="197"/>
      <c r="SWU104" s="197"/>
      <c r="SWV104" s="197"/>
      <c r="SWW104" s="197"/>
      <c r="SWX104" s="197"/>
      <c r="SWY104" s="197"/>
      <c r="SWZ104" s="197"/>
      <c r="SXA104" s="197"/>
      <c r="SXB104" s="197"/>
      <c r="SXC104" s="197"/>
      <c r="SXD104" s="197"/>
      <c r="SXE104" s="197"/>
      <c r="SXF104" s="197"/>
      <c r="SXG104" s="197"/>
      <c r="SXH104" s="197"/>
      <c r="SXI104" s="197"/>
      <c r="SXJ104" s="197"/>
      <c r="SXK104" s="197"/>
      <c r="SXL104" s="197"/>
      <c r="SXM104" s="197"/>
      <c r="SXN104" s="197"/>
      <c r="SXO104" s="197"/>
      <c r="SXP104" s="197"/>
      <c r="SXQ104" s="197"/>
      <c r="SXR104" s="197"/>
      <c r="SXS104" s="197"/>
      <c r="SXT104" s="197"/>
      <c r="SXU104" s="197"/>
      <c r="SXV104" s="197"/>
      <c r="SXW104" s="197"/>
      <c r="SXX104" s="197"/>
      <c r="SXY104" s="197"/>
      <c r="SXZ104" s="197"/>
      <c r="SYA104" s="197"/>
      <c r="SYB104" s="197"/>
      <c r="SYC104" s="197"/>
      <c r="SYD104" s="197"/>
      <c r="SYE104" s="197"/>
      <c r="SYF104" s="197"/>
      <c r="SYG104" s="197"/>
      <c r="SYH104" s="197"/>
      <c r="SYI104" s="197"/>
      <c r="SYJ104" s="197"/>
      <c r="SYK104" s="197"/>
      <c r="SYL104" s="197"/>
      <c r="SYM104" s="197"/>
      <c r="SYN104" s="197"/>
      <c r="SYO104" s="197"/>
      <c r="SYP104" s="197"/>
      <c r="SYQ104" s="197"/>
      <c r="SYR104" s="197"/>
      <c r="SYS104" s="197"/>
      <c r="SYT104" s="197"/>
      <c r="SYU104" s="197"/>
      <c r="SYV104" s="197"/>
      <c r="SYW104" s="197"/>
      <c r="SYX104" s="197"/>
      <c r="SYY104" s="197"/>
      <c r="SYZ104" s="197"/>
      <c r="SZA104" s="197"/>
      <c r="SZB104" s="197"/>
      <c r="SZC104" s="197"/>
      <c r="SZD104" s="197"/>
      <c r="SZE104" s="197"/>
      <c r="SZF104" s="197"/>
      <c r="SZG104" s="197"/>
      <c r="SZH104" s="197"/>
      <c r="SZI104" s="197"/>
      <c r="SZJ104" s="197"/>
      <c r="SZK104" s="197"/>
      <c r="SZL104" s="197"/>
      <c r="SZM104" s="197"/>
      <c r="SZN104" s="197"/>
      <c r="SZO104" s="197"/>
      <c r="SZP104" s="197"/>
      <c r="SZQ104" s="197"/>
      <c r="SZR104" s="197"/>
      <c r="SZS104" s="197"/>
      <c r="SZT104" s="197"/>
      <c r="SZU104" s="197"/>
      <c r="SZV104" s="197"/>
      <c r="SZW104" s="197"/>
      <c r="SZX104" s="197"/>
      <c r="SZY104" s="197"/>
      <c r="SZZ104" s="197"/>
      <c r="TAA104" s="197"/>
      <c r="TAB104" s="197"/>
      <c r="TAC104" s="197"/>
      <c r="TAD104" s="197"/>
      <c r="TAE104" s="197"/>
      <c r="TAF104" s="197"/>
      <c r="TAG104" s="197"/>
      <c r="TAH104" s="197"/>
      <c r="TAI104" s="197"/>
      <c r="TAJ104" s="197"/>
      <c r="TAK104" s="197"/>
      <c r="TAL104" s="197"/>
      <c r="TAM104" s="197"/>
      <c r="TAN104" s="197"/>
      <c r="TAO104" s="197"/>
      <c r="TAP104" s="197"/>
      <c r="TAQ104" s="197"/>
      <c r="TAR104" s="197"/>
      <c r="TAS104" s="197"/>
      <c r="TAT104" s="197"/>
      <c r="TAU104" s="197"/>
      <c r="TAV104" s="197"/>
      <c r="TAW104" s="197"/>
      <c r="TAX104" s="197"/>
      <c r="TAY104" s="197"/>
      <c r="TAZ104" s="197"/>
      <c r="TBA104" s="197"/>
      <c r="TBB104" s="197"/>
      <c r="TBC104" s="197"/>
      <c r="TBD104" s="197"/>
      <c r="TBE104" s="197"/>
      <c r="TBF104" s="197"/>
      <c r="TBG104" s="197"/>
      <c r="TBH104" s="197"/>
      <c r="TBI104" s="197"/>
      <c r="TBJ104" s="197"/>
      <c r="TBK104" s="197"/>
      <c r="TBL104" s="197"/>
      <c r="TBM104" s="197"/>
      <c r="TBN104" s="197"/>
      <c r="TBO104" s="197"/>
      <c r="TBP104" s="197"/>
      <c r="TBQ104" s="197"/>
      <c r="TBR104" s="197"/>
      <c r="TBS104" s="197"/>
      <c r="TBT104" s="197"/>
      <c r="TBU104" s="197"/>
      <c r="TBV104" s="197"/>
      <c r="TBW104" s="197"/>
      <c r="TBX104" s="197"/>
      <c r="TBY104" s="197"/>
      <c r="TBZ104" s="197"/>
      <c r="TCA104" s="197"/>
      <c r="TCB104" s="197"/>
      <c r="TCC104" s="197"/>
      <c r="TCD104" s="197"/>
      <c r="TCE104" s="197"/>
      <c r="TCF104" s="197"/>
      <c r="TCG104" s="197"/>
      <c r="TCH104" s="197"/>
      <c r="TCI104" s="197"/>
      <c r="TCJ104" s="197"/>
      <c r="TCK104" s="197"/>
      <c r="TCL104" s="197"/>
      <c r="TCM104" s="197"/>
      <c r="TCN104" s="197"/>
      <c r="TCO104" s="197"/>
      <c r="TCP104" s="197"/>
      <c r="TCQ104" s="197"/>
      <c r="TCR104" s="197"/>
      <c r="TCS104" s="197"/>
      <c r="TCT104" s="197"/>
      <c r="TCU104" s="197"/>
      <c r="TCV104" s="197"/>
      <c r="TCW104" s="197"/>
      <c r="TCX104" s="197"/>
      <c r="TCY104" s="197"/>
      <c r="TCZ104" s="197"/>
      <c r="TDA104" s="197"/>
      <c r="TDB104" s="197"/>
      <c r="TDC104" s="197"/>
      <c r="TDD104" s="197"/>
      <c r="TDE104" s="197"/>
      <c r="TDF104" s="197"/>
      <c r="TDG104" s="197"/>
      <c r="TDH104" s="197"/>
      <c r="TDI104" s="197"/>
      <c r="TDJ104" s="197"/>
      <c r="TDK104" s="197"/>
      <c r="TDL104" s="197"/>
      <c r="TDM104" s="197"/>
      <c r="TDN104" s="197"/>
      <c r="TDO104" s="197"/>
      <c r="TDP104" s="197"/>
      <c r="TDQ104" s="197"/>
      <c r="TDR104" s="197"/>
      <c r="TDS104" s="197"/>
      <c r="TDT104" s="197"/>
      <c r="TDU104" s="197"/>
      <c r="TDV104" s="197"/>
      <c r="TDW104" s="197"/>
      <c r="TDX104" s="197"/>
      <c r="TDY104" s="197"/>
      <c r="TDZ104" s="197"/>
      <c r="TEA104" s="197"/>
      <c r="TEB104" s="197"/>
      <c r="TEC104" s="197"/>
      <c r="TED104" s="197"/>
      <c r="TEE104" s="197"/>
      <c r="TEF104" s="197"/>
      <c r="TEG104" s="197"/>
      <c r="TEH104" s="197"/>
      <c r="TEI104" s="197"/>
      <c r="TEJ104" s="197"/>
      <c r="TEK104" s="197"/>
      <c r="TEL104" s="197"/>
      <c r="TEM104" s="197"/>
      <c r="TEN104" s="197"/>
      <c r="TEO104" s="197"/>
      <c r="TEP104" s="197"/>
      <c r="TEQ104" s="197"/>
      <c r="TER104" s="197"/>
      <c r="TES104" s="197"/>
      <c r="TET104" s="197"/>
      <c r="TEU104" s="197"/>
      <c r="TEV104" s="197"/>
      <c r="TEW104" s="197"/>
      <c r="TEX104" s="197"/>
      <c r="TEY104" s="197"/>
      <c r="TEZ104" s="197"/>
      <c r="TFA104" s="197"/>
      <c r="TFB104" s="197"/>
      <c r="TFC104" s="197"/>
      <c r="TFD104" s="197"/>
      <c r="TFE104" s="197"/>
      <c r="TFF104" s="197"/>
      <c r="TFG104" s="197"/>
      <c r="TFH104" s="197"/>
      <c r="TFI104" s="197"/>
      <c r="TFJ104" s="197"/>
      <c r="TFK104" s="197"/>
      <c r="TFL104" s="197"/>
      <c r="TFM104" s="197"/>
      <c r="TFN104" s="197"/>
      <c r="TFO104" s="197"/>
      <c r="TFP104" s="197"/>
      <c r="TFQ104" s="197"/>
      <c r="TFR104" s="197"/>
      <c r="TFS104" s="197"/>
      <c r="TFT104" s="197"/>
      <c r="TFU104" s="197"/>
      <c r="TFV104" s="197"/>
      <c r="TFW104" s="197"/>
      <c r="TFX104" s="197"/>
      <c r="TFY104" s="197"/>
      <c r="TFZ104" s="197"/>
      <c r="TGA104" s="197"/>
      <c r="TGB104" s="197"/>
      <c r="TGC104" s="197"/>
      <c r="TGD104" s="197"/>
      <c r="TGE104" s="197"/>
      <c r="TGF104" s="197"/>
      <c r="TGG104" s="197"/>
      <c r="TGH104" s="197"/>
      <c r="TGI104" s="197"/>
      <c r="TGJ104" s="197"/>
      <c r="TGK104" s="197"/>
      <c r="TGL104" s="197"/>
      <c r="TGM104" s="197"/>
      <c r="TGN104" s="197"/>
      <c r="TGO104" s="197"/>
      <c r="TGP104" s="197"/>
      <c r="TGQ104" s="197"/>
      <c r="TGR104" s="197"/>
      <c r="TGS104" s="197"/>
      <c r="TGT104" s="197"/>
      <c r="TGU104" s="197"/>
      <c r="TGV104" s="197"/>
      <c r="TGW104" s="197"/>
      <c r="TGX104" s="197"/>
      <c r="TGY104" s="197"/>
      <c r="TGZ104" s="197"/>
      <c r="THA104" s="197"/>
      <c r="THB104" s="197"/>
      <c r="THC104" s="197"/>
      <c r="THD104" s="197"/>
      <c r="THE104" s="197"/>
      <c r="THF104" s="197"/>
      <c r="THG104" s="197"/>
      <c r="THH104" s="197"/>
      <c r="THI104" s="197"/>
      <c r="THJ104" s="197"/>
      <c r="THK104" s="197"/>
      <c r="THL104" s="197"/>
      <c r="THM104" s="197"/>
      <c r="THN104" s="197"/>
      <c r="THO104" s="197"/>
      <c r="THP104" s="197"/>
      <c r="THQ104" s="197"/>
      <c r="THR104" s="197"/>
      <c r="THS104" s="197"/>
      <c r="THT104" s="197"/>
      <c r="THU104" s="197"/>
      <c r="THV104" s="197"/>
      <c r="THW104" s="197"/>
      <c r="THX104" s="197"/>
      <c r="THY104" s="197"/>
      <c r="THZ104" s="197"/>
      <c r="TIA104" s="197"/>
      <c r="TIB104" s="197"/>
      <c r="TIC104" s="197"/>
      <c r="TID104" s="197"/>
      <c r="TIE104" s="197"/>
      <c r="TIF104" s="197"/>
      <c r="TIG104" s="197"/>
      <c r="TIH104" s="197"/>
      <c r="TII104" s="197"/>
      <c r="TIJ104" s="197"/>
      <c r="TIK104" s="197"/>
      <c r="TIL104" s="197"/>
      <c r="TIM104" s="197"/>
      <c r="TIN104" s="197"/>
      <c r="TIO104" s="197"/>
      <c r="TIP104" s="197"/>
      <c r="TIQ104" s="197"/>
      <c r="TIR104" s="197"/>
      <c r="TIS104" s="197"/>
      <c r="TIT104" s="197"/>
      <c r="TIU104" s="197"/>
      <c r="TIV104" s="197"/>
      <c r="TIW104" s="197"/>
      <c r="TIX104" s="197"/>
      <c r="TIY104" s="197"/>
      <c r="TIZ104" s="197"/>
      <c r="TJA104" s="197"/>
      <c r="TJB104" s="197"/>
      <c r="TJC104" s="197"/>
      <c r="TJD104" s="197"/>
      <c r="TJE104" s="197"/>
      <c r="TJF104" s="197"/>
      <c r="TJG104" s="197"/>
      <c r="TJH104" s="197"/>
      <c r="TJI104" s="197"/>
      <c r="TJJ104" s="197"/>
      <c r="TJK104" s="197"/>
      <c r="TJL104" s="197"/>
      <c r="TJM104" s="197"/>
      <c r="TJN104" s="197"/>
      <c r="TJO104" s="197"/>
      <c r="TJP104" s="197"/>
      <c r="TJQ104" s="197"/>
      <c r="TJR104" s="197"/>
      <c r="TJS104" s="197"/>
      <c r="TJT104" s="197"/>
      <c r="TJU104" s="197"/>
      <c r="TJV104" s="197"/>
      <c r="TJW104" s="197"/>
      <c r="TJX104" s="197"/>
      <c r="TJY104" s="197"/>
      <c r="TJZ104" s="197"/>
      <c r="TKA104" s="197"/>
      <c r="TKB104" s="197"/>
      <c r="TKC104" s="197"/>
      <c r="TKD104" s="197"/>
      <c r="TKE104" s="197"/>
      <c r="TKF104" s="197"/>
      <c r="TKG104" s="197"/>
      <c r="TKH104" s="197"/>
      <c r="TKI104" s="197"/>
      <c r="TKJ104" s="197"/>
      <c r="TKK104" s="197"/>
      <c r="TKL104" s="197"/>
      <c r="TKM104" s="197"/>
      <c r="TKN104" s="197"/>
      <c r="TKO104" s="197"/>
      <c r="TKP104" s="197"/>
      <c r="TKQ104" s="197"/>
      <c r="TKR104" s="197"/>
      <c r="TKS104" s="197"/>
      <c r="TKT104" s="197"/>
      <c r="TKU104" s="197"/>
      <c r="TKV104" s="197"/>
      <c r="TKW104" s="197"/>
      <c r="TKX104" s="197"/>
      <c r="TKY104" s="197"/>
      <c r="TKZ104" s="197"/>
      <c r="TLA104" s="197"/>
      <c r="TLB104" s="197"/>
      <c r="TLC104" s="197"/>
      <c r="TLD104" s="197"/>
      <c r="TLE104" s="197"/>
      <c r="TLF104" s="197"/>
      <c r="TLG104" s="197"/>
      <c r="TLH104" s="197"/>
      <c r="TLI104" s="197"/>
      <c r="TLJ104" s="197"/>
      <c r="TLK104" s="197"/>
      <c r="TLL104" s="197"/>
      <c r="TLM104" s="197"/>
      <c r="TLN104" s="197"/>
      <c r="TLO104" s="197"/>
      <c r="TLP104" s="197"/>
      <c r="TLQ104" s="197"/>
      <c r="TLR104" s="197"/>
      <c r="TLS104" s="197"/>
      <c r="TLT104" s="197"/>
      <c r="TLU104" s="197"/>
      <c r="TLV104" s="197"/>
      <c r="TLW104" s="197"/>
      <c r="TLX104" s="197"/>
      <c r="TLY104" s="197"/>
      <c r="TLZ104" s="197"/>
      <c r="TMA104" s="197"/>
      <c r="TMB104" s="197"/>
      <c r="TMC104" s="197"/>
      <c r="TMD104" s="197"/>
      <c r="TME104" s="197"/>
      <c r="TMF104" s="197"/>
      <c r="TMG104" s="197"/>
      <c r="TMH104" s="197"/>
      <c r="TMI104" s="197"/>
      <c r="TMJ104" s="197"/>
      <c r="TMK104" s="197"/>
      <c r="TML104" s="197"/>
      <c r="TMM104" s="197"/>
      <c r="TMN104" s="197"/>
      <c r="TMO104" s="197"/>
      <c r="TMP104" s="197"/>
      <c r="TMQ104" s="197"/>
      <c r="TMR104" s="197"/>
      <c r="TMS104" s="197"/>
      <c r="TMT104" s="197"/>
      <c r="TMU104" s="197"/>
      <c r="TMV104" s="197"/>
      <c r="TMW104" s="197"/>
      <c r="TMX104" s="197"/>
      <c r="TMY104" s="197"/>
      <c r="TMZ104" s="197"/>
      <c r="TNA104" s="197"/>
      <c r="TNB104" s="197"/>
      <c r="TNC104" s="197"/>
      <c r="TND104" s="197"/>
      <c r="TNE104" s="197"/>
      <c r="TNF104" s="197"/>
      <c r="TNG104" s="197"/>
      <c r="TNH104" s="197"/>
      <c r="TNI104" s="197"/>
      <c r="TNJ104" s="197"/>
      <c r="TNK104" s="197"/>
      <c r="TNL104" s="197"/>
      <c r="TNM104" s="197"/>
      <c r="TNN104" s="197"/>
      <c r="TNO104" s="197"/>
      <c r="TNP104" s="197"/>
      <c r="TNQ104" s="197"/>
      <c r="TNR104" s="197"/>
      <c r="TNS104" s="197"/>
      <c r="TNT104" s="197"/>
      <c r="TNU104" s="197"/>
      <c r="TNV104" s="197"/>
      <c r="TNW104" s="197"/>
      <c r="TNX104" s="197"/>
      <c r="TNY104" s="197"/>
      <c r="TNZ104" s="197"/>
      <c r="TOA104" s="197"/>
      <c r="TOB104" s="197"/>
      <c r="TOC104" s="197"/>
      <c r="TOD104" s="197"/>
      <c r="TOE104" s="197"/>
      <c r="TOF104" s="197"/>
      <c r="TOG104" s="197"/>
      <c r="TOH104" s="197"/>
      <c r="TOI104" s="197"/>
      <c r="TOJ104" s="197"/>
      <c r="TOK104" s="197"/>
      <c r="TOL104" s="197"/>
      <c r="TOM104" s="197"/>
      <c r="TON104" s="197"/>
      <c r="TOO104" s="197"/>
      <c r="TOP104" s="197"/>
      <c r="TOQ104" s="197"/>
      <c r="TOR104" s="197"/>
      <c r="TOS104" s="197"/>
      <c r="TOT104" s="197"/>
      <c r="TOU104" s="197"/>
      <c r="TOV104" s="197"/>
      <c r="TOW104" s="197"/>
      <c r="TOX104" s="197"/>
      <c r="TOY104" s="197"/>
      <c r="TOZ104" s="197"/>
      <c r="TPA104" s="197"/>
      <c r="TPB104" s="197"/>
      <c r="TPC104" s="197"/>
      <c r="TPD104" s="197"/>
      <c r="TPE104" s="197"/>
      <c r="TPF104" s="197"/>
      <c r="TPG104" s="197"/>
      <c r="TPH104" s="197"/>
      <c r="TPI104" s="197"/>
      <c r="TPJ104" s="197"/>
      <c r="TPK104" s="197"/>
      <c r="TPL104" s="197"/>
      <c r="TPM104" s="197"/>
      <c r="TPN104" s="197"/>
      <c r="TPO104" s="197"/>
      <c r="TPP104" s="197"/>
      <c r="TPQ104" s="197"/>
      <c r="TPR104" s="197"/>
      <c r="TPS104" s="197"/>
      <c r="TPT104" s="197"/>
      <c r="TPU104" s="197"/>
      <c r="TPV104" s="197"/>
      <c r="TPW104" s="197"/>
      <c r="TPX104" s="197"/>
      <c r="TPY104" s="197"/>
      <c r="TPZ104" s="197"/>
      <c r="TQA104" s="197"/>
      <c r="TQB104" s="197"/>
      <c r="TQC104" s="197"/>
      <c r="TQD104" s="197"/>
      <c r="TQE104" s="197"/>
      <c r="TQF104" s="197"/>
      <c r="TQG104" s="197"/>
      <c r="TQH104" s="197"/>
      <c r="TQI104" s="197"/>
      <c r="TQJ104" s="197"/>
      <c r="TQK104" s="197"/>
      <c r="TQL104" s="197"/>
      <c r="TQM104" s="197"/>
      <c r="TQN104" s="197"/>
      <c r="TQO104" s="197"/>
      <c r="TQP104" s="197"/>
      <c r="TQQ104" s="197"/>
      <c r="TQR104" s="197"/>
      <c r="TQS104" s="197"/>
      <c r="TQT104" s="197"/>
      <c r="TQU104" s="197"/>
      <c r="TQV104" s="197"/>
      <c r="TQW104" s="197"/>
      <c r="TQX104" s="197"/>
      <c r="TQY104" s="197"/>
      <c r="TQZ104" s="197"/>
      <c r="TRA104" s="197"/>
      <c r="TRB104" s="197"/>
      <c r="TRC104" s="197"/>
      <c r="TRD104" s="197"/>
      <c r="TRE104" s="197"/>
      <c r="TRF104" s="197"/>
      <c r="TRG104" s="197"/>
      <c r="TRH104" s="197"/>
      <c r="TRI104" s="197"/>
      <c r="TRJ104" s="197"/>
      <c r="TRK104" s="197"/>
      <c r="TRL104" s="197"/>
      <c r="TRM104" s="197"/>
      <c r="TRN104" s="197"/>
      <c r="TRO104" s="197"/>
      <c r="TRP104" s="197"/>
      <c r="TRQ104" s="197"/>
      <c r="TRR104" s="197"/>
      <c r="TRS104" s="197"/>
      <c r="TRT104" s="197"/>
      <c r="TRU104" s="197"/>
      <c r="TRV104" s="197"/>
      <c r="TRW104" s="197"/>
      <c r="TRX104" s="197"/>
      <c r="TRY104" s="197"/>
      <c r="TRZ104" s="197"/>
      <c r="TSA104" s="197"/>
      <c r="TSB104" s="197"/>
      <c r="TSC104" s="197"/>
      <c r="TSD104" s="197"/>
      <c r="TSE104" s="197"/>
      <c r="TSF104" s="197"/>
      <c r="TSG104" s="197"/>
      <c r="TSH104" s="197"/>
      <c r="TSI104" s="197"/>
      <c r="TSJ104" s="197"/>
      <c r="TSK104" s="197"/>
      <c r="TSL104" s="197"/>
      <c r="TSM104" s="197"/>
      <c r="TSN104" s="197"/>
      <c r="TSO104" s="197"/>
      <c r="TSP104" s="197"/>
      <c r="TSQ104" s="197"/>
      <c r="TSR104" s="197"/>
      <c r="TSS104" s="197"/>
      <c r="TST104" s="197"/>
      <c r="TSU104" s="197"/>
      <c r="TSV104" s="197"/>
      <c r="TSW104" s="197"/>
      <c r="TSX104" s="197"/>
      <c r="TSY104" s="197"/>
      <c r="TSZ104" s="197"/>
      <c r="TTA104" s="197"/>
      <c r="TTB104" s="197"/>
      <c r="TTC104" s="197"/>
      <c r="TTD104" s="197"/>
      <c r="TTE104" s="197"/>
      <c r="TTF104" s="197"/>
      <c r="TTG104" s="197"/>
      <c r="TTH104" s="197"/>
      <c r="TTI104" s="197"/>
      <c r="TTJ104" s="197"/>
      <c r="TTK104" s="197"/>
      <c r="TTL104" s="197"/>
      <c r="TTM104" s="197"/>
      <c r="TTN104" s="197"/>
      <c r="TTO104" s="197"/>
      <c r="TTP104" s="197"/>
      <c r="TTQ104" s="197"/>
      <c r="TTR104" s="197"/>
      <c r="TTS104" s="197"/>
      <c r="TTT104" s="197"/>
      <c r="TTU104" s="197"/>
      <c r="TTV104" s="197"/>
      <c r="TTW104" s="197"/>
      <c r="TTX104" s="197"/>
      <c r="TTY104" s="197"/>
      <c r="TTZ104" s="197"/>
      <c r="TUA104" s="197"/>
      <c r="TUB104" s="197"/>
      <c r="TUC104" s="197"/>
      <c r="TUD104" s="197"/>
      <c r="TUE104" s="197"/>
      <c r="TUF104" s="197"/>
      <c r="TUG104" s="197"/>
      <c r="TUH104" s="197"/>
      <c r="TUI104" s="197"/>
      <c r="TUJ104" s="197"/>
      <c r="TUK104" s="197"/>
      <c r="TUL104" s="197"/>
      <c r="TUM104" s="197"/>
      <c r="TUN104" s="197"/>
      <c r="TUO104" s="197"/>
      <c r="TUP104" s="197"/>
      <c r="TUQ104" s="197"/>
      <c r="TUR104" s="197"/>
      <c r="TUS104" s="197"/>
      <c r="TUT104" s="197"/>
      <c r="TUU104" s="197"/>
      <c r="TUV104" s="197"/>
      <c r="TUW104" s="197"/>
      <c r="TUX104" s="197"/>
      <c r="TUY104" s="197"/>
      <c r="TUZ104" s="197"/>
      <c r="TVA104" s="197"/>
      <c r="TVB104" s="197"/>
      <c r="TVC104" s="197"/>
      <c r="TVD104" s="197"/>
      <c r="TVE104" s="197"/>
      <c r="TVF104" s="197"/>
      <c r="TVG104" s="197"/>
      <c r="TVH104" s="197"/>
      <c r="TVI104" s="197"/>
      <c r="TVJ104" s="197"/>
      <c r="TVK104" s="197"/>
      <c r="TVL104" s="197"/>
      <c r="TVM104" s="197"/>
      <c r="TVN104" s="197"/>
      <c r="TVO104" s="197"/>
      <c r="TVP104" s="197"/>
      <c r="TVQ104" s="197"/>
      <c r="TVR104" s="197"/>
      <c r="TVS104" s="197"/>
      <c r="TVT104" s="197"/>
      <c r="TVU104" s="197"/>
      <c r="TVV104" s="197"/>
      <c r="TVW104" s="197"/>
      <c r="TVX104" s="197"/>
      <c r="TVY104" s="197"/>
      <c r="TVZ104" s="197"/>
      <c r="TWA104" s="197"/>
      <c r="TWB104" s="197"/>
      <c r="TWC104" s="197"/>
      <c r="TWD104" s="197"/>
      <c r="TWE104" s="197"/>
      <c r="TWF104" s="197"/>
      <c r="TWG104" s="197"/>
      <c r="TWH104" s="197"/>
      <c r="TWI104" s="197"/>
      <c r="TWJ104" s="197"/>
      <c r="TWK104" s="197"/>
      <c r="TWL104" s="197"/>
      <c r="TWM104" s="197"/>
      <c r="TWN104" s="197"/>
      <c r="TWO104" s="197"/>
      <c r="TWP104" s="197"/>
      <c r="TWQ104" s="197"/>
      <c r="TWR104" s="197"/>
      <c r="TWS104" s="197"/>
      <c r="TWT104" s="197"/>
      <c r="TWU104" s="197"/>
      <c r="TWV104" s="197"/>
      <c r="TWW104" s="197"/>
      <c r="TWX104" s="197"/>
      <c r="TWY104" s="197"/>
      <c r="TWZ104" s="197"/>
      <c r="TXA104" s="197"/>
      <c r="TXB104" s="197"/>
      <c r="TXC104" s="197"/>
      <c r="TXD104" s="197"/>
      <c r="TXE104" s="197"/>
      <c r="TXF104" s="197"/>
      <c r="TXG104" s="197"/>
      <c r="TXH104" s="197"/>
      <c r="TXI104" s="197"/>
      <c r="TXJ104" s="197"/>
      <c r="TXK104" s="197"/>
      <c r="TXL104" s="197"/>
      <c r="TXM104" s="197"/>
      <c r="TXN104" s="197"/>
      <c r="TXO104" s="197"/>
      <c r="TXP104" s="197"/>
      <c r="TXQ104" s="197"/>
      <c r="TXR104" s="197"/>
      <c r="TXS104" s="197"/>
      <c r="TXT104" s="197"/>
      <c r="TXU104" s="197"/>
      <c r="TXV104" s="197"/>
      <c r="TXW104" s="197"/>
      <c r="TXX104" s="197"/>
      <c r="TXY104" s="197"/>
      <c r="TXZ104" s="197"/>
      <c r="TYA104" s="197"/>
      <c r="TYB104" s="197"/>
      <c r="TYC104" s="197"/>
      <c r="TYD104" s="197"/>
      <c r="TYE104" s="197"/>
      <c r="TYF104" s="197"/>
      <c r="TYG104" s="197"/>
      <c r="TYH104" s="197"/>
      <c r="TYI104" s="197"/>
      <c r="TYJ104" s="197"/>
      <c r="TYK104" s="197"/>
      <c r="TYL104" s="197"/>
      <c r="TYM104" s="197"/>
      <c r="TYN104" s="197"/>
      <c r="TYO104" s="197"/>
      <c r="TYP104" s="197"/>
      <c r="TYQ104" s="197"/>
      <c r="TYR104" s="197"/>
      <c r="TYS104" s="197"/>
      <c r="TYT104" s="197"/>
      <c r="TYU104" s="197"/>
      <c r="TYV104" s="197"/>
      <c r="TYW104" s="197"/>
      <c r="TYX104" s="197"/>
      <c r="TYY104" s="197"/>
      <c r="TYZ104" s="197"/>
      <c r="TZA104" s="197"/>
      <c r="TZB104" s="197"/>
      <c r="TZC104" s="197"/>
      <c r="TZD104" s="197"/>
      <c r="TZE104" s="197"/>
      <c r="TZF104" s="197"/>
      <c r="TZG104" s="197"/>
      <c r="TZH104" s="197"/>
      <c r="TZI104" s="197"/>
      <c r="TZJ104" s="197"/>
      <c r="TZK104" s="197"/>
      <c r="TZL104" s="197"/>
      <c r="TZM104" s="197"/>
      <c r="TZN104" s="197"/>
      <c r="TZO104" s="197"/>
      <c r="TZP104" s="197"/>
      <c r="TZQ104" s="197"/>
      <c r="TZR104" s="197"/>
      <c r="TZS104" s="197"/>
      <c r="TZT104" s="197"/>
      <c r="TZU104" s="197"/>
      <c r="TZV104" s="197"/>
      <c r="TZW104" s="197"/>
      <c r="TZX104" s="197"/>
      <c r="TZY104" s="197"/>
      <c r="TZZ104" s="197"/>
      <c r="UAA104" s="197"/>
      <c r="UAB104" s="197"/>
      <c r="UAC104" s="197"/>
      <c r="UAD104" s="197"/>
      <c r="UAE104" s="197"/>
      <c r="UAF104" s="197"/>
      <c r="UAG104" s="197"/>
      <c r="UAH104" s="197"/>
      <c r="UAI104" s="197"/>
      <c r="UAJ104" s="197"/>
      <c r="UAK104" s="197"/>
      <c r="UAL104" s="197"/>
      <c r="UAM104" s="197"/>
      <c r="UAN104" s="197"/>
      <c r="UAO104" s="197"/>
      <c r="UAP104" s="197"/>
      <c r="UAQ104" s="197"/>
      <c r="UAR104" s="197"/>
      <c r="UAS104" s="197"/>
      <c r="UAT104" s="197"/>
      <c r="UAU104" s="197"/>
      <c r="UAV104" s="197"/>
      <c r="UAW104" s="197"/>
      <c r="UAX104" s="197"/>
      <c r="UAY104" s="197"/>
      <c r="UAZ104" s="197"/>
      <c r="UBA104" s="197"/>
      <c r="UBB104" s="197"/>
      <c r="UBC104" s="197"/>
      <c r="UBD104" s="197"/>
      <c r="UBE104" s="197"/>
      <c r="UBF104" s="197"/>
      <c r="UBG104" s="197"/>
      <c r="UBH104" s="197"/>
      <c r="UBI104" s="197"/>
      <c r="UBJ104" s="197"/>
      <c r="UBK104" s="197"/>
      <c r="UBL104" s="197"/>
      <c r="UBM104" s="197"/>
      <c r="UBN104" s="197"/>
      <c r="UBO104" s="197"/>
      <c r="UBP104" s="197"/>
      <c r="UBQ104" s="197"/>
      <c r="UBR104" s="197"/>
      <c r="UBS104" s="197"/>
      <c r="UBT104" s="197"/>
      <c r="UBU104" s="197"/>
      <c r="UBV104" s="197"/>
      <c r="UBW104" s="197"/>
      <c r="UBX104" s="197"/>
      <c r="UBY104" s="197"/>
      <c r="UBZ104" s="197"/>
      <c r="UCA104" s="197"/>
      <c r="UCB104" s="197"/>
      <c r="UCC104" s="197"/>
      <c r="UCD104" s="197"/>
      <c r="UCE104" s="197"/>
      <c r="UCF104" s="197"/>
      <c r="UCG104" s="197"/>
      <c r="UCH104" s="197"/>
      <c r="UCI104" s="197"/>
      <c r="UCJ104" s="197"/>
      <c r="UCK104" s="197"/>
      <c r="UCL104" s="197"/>
      <c r="UCM104" s="197"/>
      <c r="UCN104" s="197"/>
      <c r="UCO104" s="197"/>
      <c r="UCP104" s="197"/>
      <c r="UCQ104" s="197"/>
      <c r="UCR104" s="197"/>
      <c r="UCS104" s="197"/>
      <c r="UCT104" s="197"/>
      <c r="UCU104" s="197"/>
      <c r="UCV104" s="197"/>
      <c r="UCW104" s="197"/>
      <c r="UCX104" s="197"/>
      <c r="UCY104" s="197"/>
      <c r="UCZ104" s="197"/>
      <c r="UDA104" s="197"/>
      <c r="UDB104" s="197"/>
      <c r="UDC104" s="197"/>
      <c r="UDD104" s="197"/>
      <c r="UDE104" s="197"/>
      <c r="UDF104" s="197"/>
      <c r="UDG104" s="197"/>
      <c r="UDH104" s="197"/>
      <c r="UDI104" s="197"/>
      <c r="UDJ104" s="197"/>
      <c r="UDK104" s="197"/>
      <c r="UDL104" s="197"/>
      <c r="UDM104" s="197"/>
      <c r="UDN104" s="197"/>
      <c r="UDO104" s="197"/>
      <c r="UDP104" s="197"/>
      <c r="UDQ104" s="197"/>
      <c r="UDR104" s="197"/>
      <c r="UDS104" s="197"/>
      <c r="UDT104" s="197"/>
      <c r="UDU104" s="197"/>
      <c r="UDV104" s="197"/>
      <c r="UDW104" s="197"/>
      <c r="UDX104" s="197"/>
      <c r="UDY104" s="197"/>
      <c r="UDZ104" s="197"/>
      <c r="UEA104" s="197"/>
      <c r="UEB104" s="197"/>
      <c r="UEC104" s="197"/>
      <c r="UED104" s="197"/>
      <c r="UEE104" s="197"/>
      <c r="UEF104" s="197"/>
      <c r="UEG104" s="197"/>
      <c r="UEH104" s="197"/>
      <c r="UEI104" s="197"/>
      <c r="UEJ104" s="197"/>
      <c r="UEK104" s="197"/>
      <c r="UEL104" s="197"/>
      <c r="UEM104" s="197"/>
      <c r="UEN104" s="197"/>
      <c r="UEO104" s="197"/>
      <c r="UEP104" s="197"/>
      <c r="UEQ104" s="197"/>
      <c r="UER104" s="197"/>
      <c r="UES104" s="197"/>
      <c r="UET104" s="197"/>
      <c r="UEU104" s="197"/>
      <c r="UEV104" s="197"/>
      <c r="UEW104" s="197"/>
      <c r="UEX104" s="197"/>
      <c r="UEY104" s="197"/>
      <c r="UEZ104" s="197"/>
      <c r="UFA104" s="197"/>
      <c r="UFB104" s="197"/>
      <c r="UFC104" s="197"/>
      <c r="UFD104" s="197"/>
      <c r="UFE104" s="197"/>
      <c r="UFF104" s="197"/>
      <c r="UFG104" s="197"/>
      <c r="UFH104" s="197"/>
      <c r="UFI104" s="197"/>
      <c r="UFJ104" s="197"/>
      <c r="UFK104" s="197"/>
      <c r="UFL104" s="197"/>
      <c r="UFM104" s="197"/>
      <c r="UFN104" s="197"/>
      <c r="UFO104" s="197"/>
      <c r="UFP104" s="197"/>
      <c r="UFQ104" s="197"/>
      <c r="UFR104" s="197"/>
      <c r="UFS104" s="197"/>
      <c r="UFT104" s="197"/>
      <c r="UFU104" s="197"/>
      <c r="UFV104" s="197"/>
      <c r="UFW104" s="197"/>
      <c r="UFX104" s="197"/>
      <c r="UFY104" s="197"/>
      <c r="UFZ104" s="197"/>
      <c r="UGA104" s="197"/>
      <c r="UGB104" s="197"/>
      <c r="UGC104" s="197"/>
      <c r="UGD104" s="197"/>
      <c r="UGE104" s="197"/>
      <c r="UGF104" s="197"/>
      <c r="UGG104" s="197"/>
      <c r="UGH104" s="197"/>
      <c r="UGI104" s="197"/>
      <c r="UGJ104" s="197"/>
      <c r="UGK104" s="197"/>
      <c r="UGL104" s="197"/>
      <c r="UGM104" s="197"/>
      <c r="UGN104" s="197"/>
      <c r="UGO104" s="197"/>
      <c r="UGP104" s="197"/>
      <c r="UGQ104" s="197"/>
      <c r="UGR104" s="197"/>
      <c r="UGS104" s="197"/>
      <c r="UGT104" s="197"/>
      <c r="UGU104" s="197"/>
      <c r="UGV104" s="197"/>
      <c r="UGW104" s="197"/>
      <c r="UGX104" s="197"/>
      <c r="UGY104" s="197"/>
      <c r="UGZ104" s="197"/>
      <c r="UHA104" s="197"/>
      <c r="UHB104" s="197"/>
      <c r="UHC104" s="197"/>
      <c r="UHD104" s="197"/>
      <c r="UHE104" s="197"/>
      <c r="UHF104" s="197"/>
      <c r="UHG104" s="197"/>
      <c r="UHH104" s="197"/>
      <c r="UHI104" s="197"/>
      <c r="UHJ104" s="197"/>
      <c r="UHK104" s="197"/>
      <c r="UHL104" s="197"/>
      <c r="UHM104" s="197"/>
      <c r="UHN104" s="197"/>
      <c r="UHO104" s="197"/>
      <c r="UHP104" s="197"/>
      <c r="UHQ104" s="197"/>
      <c r="UHR104" s="197"/>
      <c r="UHS104" s="197"/>
      <c r="UHT104" s="197"/>
      <c r="UHU104" s="197"/>
      <c r="UHV104" s="197"/>
      <c r="UHW104" s="197"/>
      <c r="UHX104" s="197"/>
      <c r="UHY104" s="197"/>
      <c r="UHZ104" s="197"/>
      <c r="UIA104" s="197"/>
      <c r="UIB104" s="197"/>
      <c r="UIC104" s="197"/>
      <c r="UID104" s="197"/>
      <c r="UIE104" s="197"/>
      <c r="UIF104" s="197"/>
      <c r="UIG104" s="197"/>
      <c r="UIH104" s="197"/>
      <c r="UII104" s="197"/>
      <c r="UIJ104" s="197"/>
      <c r="UIK104" s="197"/>
      <c r="UIL104" s="197"/>
      <c r="UIM104" s="197"/>
      <c r="UIN104" s="197"/>
      <c r="UIO104" s="197"/>
      <c r="UIP104" s="197"/>
      <c r="UIQ104" s="197"/>
      <c r="UIR104" s="197"/>
      <c r="UIS104" s="197"/>
      <c r="UIT104" s="197"/>
      <c r="UIU104" s="197"/>
      <c r="UIV104" s="197"/>
      <c r="UIW104" s="197"/>
      <c r="UIX104" s="197"/>
      <c r="UIY104" s="197"/>
      <c r="UIZ104" s="197"/>
      <c r="UJA104" s="197"/>
      <c r="UJB104" s="197"/>
      <c r="UJC104" s="197"/>
      <c r="UJD104" s="197"/>
      <c r="UJE104" s="197"/>
      <c r="UJF104" s="197"/>
      <c r="UJG104" s="197"/>
      <c r="UJH104" s="197"/>
      <c r="UJI104" s="197"/>
      <c r="UJJ104" s="197"/>
      <c r="UJK104" s="197"/>
      <c r="UJL104" s="197"/>
      <c r="UJM104" s="197"/>
      <c r="UJN104" s="197"/>
      <c r="UJO104" s="197"/>
      <c r="UJP104" s="197"/>
      <c r="UJQ104" s="197"/>
      <c r="UJR104" s="197"/>
      <c r="UJS104" s="197"/>
      <c r="UJT104" s="197"/>
      <c r="UJU104" s="197"/>
      <c r="UJV104" s="197"/>
      <c r="UJW104" s="197"/>
      <c r="UJX104" s="197"/>
      <c r="UJY104" s="197"/>
      <c r="UJZ104" s="197"/>
      <c r="UKA104" s="197"/>
      <c r="UKB104" s="197"/>
      <c r="UKC104" s="197"/>
      <c r="UKD104" s="197"/>
      <c r="UKE104" s="197"/>
      <c r="UKF104" s="197"/>
      <c r="UKG104" s="197"/>
      <c r="UKH104" s="197"/>
      <c r="UKI104" s="197"/>
      <c r="UKJ104" s="197"/>
      <c r="UKK104" s="197"/>
      <c r="UKL104" s="197"/>
      <c r="UKM104" s="197"/>
      <c r="UKN104" s="197"/>
      <c r="UKO104" s="197"/>
      <c r="UKP104" s="197"/>
      <c r="UKQ104" s="197"/>
      <c r="UKR104" s="197"/>
      <c r="UKS104" s="197"/>
      <c r="UKT104" s="197"/>
      <c r="UKU104" s="197"/>
      <c r="UKV104" s="197"/>
      <c r="UKW104" s="197"/>
      <c r="UKX104" s="197"/>
      <c r="UKY104" s="197"/>
      <c r="UKZ104" s="197"/>
      <c r="ULA104" s="197"/>
      <c r="ULB104" s="197"/>
      <c r="ULC104" s="197"/>
      <c r="ULD104" s="197"/>
      <c r="ULE104" s="197"/>
      <c r="ULF104" s="197"/>
      <c r="ULG104" s="197"/>
      <c r="ULH104" s="197"/>
      <c r="ULI104" s="197"/>
      <c r="ULJ104" s="197"/>
      <c r="ULK104" s="197"/>
      <c r="ULL104" s="197"/>
      <c r="ULM104" s="197"/>
      <c r="ULN104" s="197"/>
      <c r="ULO104" s="197"/>
      <c r="ULP104" s="197"/>
      <c r="ULQ104" s="197"/>
      <c r="ULR104" s="197"/>
      <c r="ULS104" s="197"/>
      <c r="ULT104" s="197"/>
      <c r="ULU104" s="197"/>
      <c r="ULV104" s="197"/>
      <c r="ULW104" s="197"/>
      <c r="ULX104" s="197"/>
      <c r="ULY104" s="197"/>
      <c r="ULZ104" s="197"/>
      <c r="UMA104" s="197"/>
      <c r="UMB104" s="197"/>
      <c r="UMC104" s="197"/>
      <c r="UMD104" s="197"/>
      <c r="UME104" s="197"/>
      <c r="UMF104" s="197"/>
      <c r="UMG104" s="197"/>
      <c r="UMH104" s="197"/>
      <c r="UMI104" s="197"/>
      <c r="UMJ104" s="197"/>
      <c r="UMK104" s="197"/>
      <c r="UML104" s="197"/>
      <c r="UMM104" s="197"/>
      <c r="UMN104" s="197"/>
      <c r="UMO104" s="197"/>
      <c r="UMP104" s="197"/>
      <c r="UMQ104" s="197"/>
      <c r="UMR104" s="197"/>
      <c r="UMS104" s="197"/>
      <c r="UMT104" s="197"/>
      <c r="UMU104" s="197"/>
      <c r="UMV104" s="197"/>
      <c r="UMW104" s="197"/>
      <c r="UMX104" s="197"/>
      <c r="UMY104" s="197"/>
      <c r="UMZ104" s="197"/>
      <c r="UNA104" s="197"/>
      <c r="UNB104" s="197"/>
      <c r="UNC104" s="197"/>
      <c r="UND104" s="197"/>
      <c r="UNE104" s="197"/>
      <c r="UNF104" s="197"/>
      <c r="UNG104" s="197"/>
      <c r="UNH104" s="197"/>
      <c r="UNI104" s="197"/>
      <c r="UNJ104" s="197"/>
      <c r="UNK104" s="197"/>
      <c r="UNL104" s="197"/>
      <c r="UNM104" s="197"/>
      <c r="UNN104" s="197"/>
      <c r="UNO104" s="197"/>
      <c r="UNP104" s="197"/>
      <c r="UNQ104" s="197"/>
      <c r="UNR104" s="197"/>
      <c r="UNS104" s="197"/>
      <c r="UNT104" s="197"/>
      <c r="UNU104" s="197"/>
      <c r="UNV104" s="197"/>
      <c r="UNW104" s="197"/>
      <c r="UNX104" s="197"/>
      <c r="UNY104" s="197"/>
      <c r="UNZ104" s="197"/>
      <c r="UOA104" s="197"/>
      <c r="UOB104" s="197"/>
      <c r="UOC104" s="197"/>
      <c r="UOD104" s="197"/>
      <c r="UOE104" s="197"/>
      <c r="UOF104" s="197"/>
      <c r="UOG104" s="197"/>
      <c r="UOH104" s="197"/>
      <c r="UOI104" s="197"/>
      <c r="UOJ104" s="197"/>
      <c r="UOK104" s="197"/>
      <c r="UOL104" s="197"/>
      <c r="UOM104" s="197"/>
      <c r="UON104" s="197"/>
      <c r="UOO104" s="197"/>
      <c r="UOP104" s="197"/>
      <c r="UOQ104" s="197"/>
      <c r="UOR104" s="197"/>
      <c r="UOS104" s="197"/>
      <c r="UOT104" s="197"/>
      <c r="UOU104" s="197"/>
      <c r="UOV104" s="197"/>
      <c r="UOW104" s="197"/>
      <c r="UOX104" s="197"/>
      <c r="UOY104" s="197"/>
      <c r="UOZ104" s="197"/>
      <c r="UPA104" s="197"/>
      <c r="UPB104" s="197"/>
      <c r="UPC104" s="197"/>
      <c r="UPD104" s="197"/>
      <c r="UPE104" s="197"/>
      <c r="UPF104" s="197"/>
      <c r="UPG104" s="197"/>
      <c r="UPH104" s="197"/>
      <c r="UPI104" s="197"/>
      <c r="UPJ104" s="197"/>
      <c r="UPK104" s="197"/>
      <c r="UPL104" s="197"/>
      <c r="UPM104" s="197"/>
      <c r="UPN104" s="197"/>
      <c r="UPO104" s="197"/>
      <c r="UPP104" s="197"/>
      <c r="UPQ104" s="197"/>
      <c r="UPR104" s="197"/>
      <c r="UPS104" s="197"/>
      <c r="UPT104" s="197"/>
      <c r="UPU104" s="197"/>
      <c r="UPV104" s="197"/>
      <c r="UPW104" s="197"/>
      <c r="UPX104" s="197"/>
      <c r="UPY104" s="197"/>
      <c r="UPZ104" s="197"/>
      <c r="UQA104" s="197"/>
      <c r="UQB104" s="197"/>
      <c r="UQC104" s="197"/>
      <c r="UQD104" s="197"/>
      <c r="UQE104" s="197"/>
      <c r="UQF104" s="197"/>
      <c r="UQG104" s="197"/>
      <c r="UQH104" s="197"/>
      <c r="UQI104" s="197"/>
      <c r="UQJ104" s="197"/>
      <c r="UQK104" s="197"/>
      <c r="UQL104" s="197"/>
      <c r="UQM104" s="197"/>
      <c r="UQN104" s="197"/>
      <c r="UQO104" s="197"/>
      <c r="UQP104" s="197"/>
      <c r="UQQ104" s="197"/>
      <c r="UQR104" s="197"/>
      <c r="UQS104" s="197"/>
      <c r="UQT104" s="197"/>
      <c r="UQU104" s="197"/>
      <c r="UQV104" s="197"/>
      <c r="UQW104" s="197"/>
      <c r="UQX104" s="197"/>
      <c r="UQY104" s="197"/>
      <c r="UQZ104" s="197"/>
      <c r="URA104" s="197"/>
      <c r="URB104" s="197"/>
      <c r="URC104" s="197"/>
      <c r="URD104" s="197"/>
      <c r="URE104" s="197"/>
      <c r="URF104" s="197"/>
      <c r="URG104" s="197"/>
      <c r="URH104" s="197"/>
      <c r="URI104" s="197"/>
      <c r="URJ104" s="197"/>
      <c r="URK104" s="197"/>
      <c r="URL104" s="197"/>
      <c r="URM104" s="197"/>
      <c r="URN104" s="197"/>
      <c r="URO104" s="197"/>
      <c r="URP104" s="197"/>
      <c r="URQ104" s="197"/>
      <c r="URR104" s="197"/>
      <c r="URS104" s="197"/>
      <c r="URT104" s="197"/>
      <c r="URU104" s="197"/>
      <c r="URV104" s="197"/>
      <c r="URW104" s="197"/>
      <c r="URX104" s="197"/>
      <c r="URY104" s="197"/>
      <c r="URZ104" s="197"/>
      <c r="USA104" s="197"/>
      <c r="USB104" s="197"/>
      <c r="USC104" s="197"/>
      <c r="USD104" s="197"/>
      <c r="USE104" s="197"/>
      <c r="USF104" s="197"/>
      <c r="USG104" s="197"/>
      <c r="USH104" s="197"/>
      <c r="USI104" s="197"/>
      <c r="USJ104" s="197"/>
      <c r="USK104" s="197"/>
      <c r="USL104" s="197"/>
      <c r="USM104" s="197"/>
      <c r="USN104" s="197"/>
      <c r="USO104" s="197"/>
      <c r="USP104" s="197"/>
      <c r="USQ104" s="197"/>
      <c r="USR104" s="197"/>
      <c r="USS104" s="197"/>
      <c r="UST104" s="197"/>
      <c r="USU104" s="197"/>
      <c r="USV104" s="197"/>
      <c r="USW104" s="197"/>
      <c r="USX104" s="197"/>
      <c r="USY104" s="197"/>
      <c r="USZ104" s="197"/>
      <c r="UTA104" s="197"/>
      <c r="UTB104" s="197"/>
      <c r="UTC104" s="197"/>
      <c r="UTD104" s="197"/>
      <c r="UTE104" s="197"/>
      <c r="UTF104" s="197"/>
      <c r="UTG104" s="197"/>
      <c r="UTH104" s="197"/>
      <c r="UTI104" s="197"/>
      <c r="UTJ104" s="197"/>
      <c r="UTK104" s="197"/>
      <c r="UTL104" s="197"/>
      <c r="UTM104" s="197"/>
      <c r="UTN104" s="197"/>
      <c r="UTO104" s="197"/>
      <c r="UTP104" s="197"/>
      <c r="UTQ104" s="197"/>
      <c r="UTR104" s="197"/>
      <c r="UTS104" s="197"/>
      <c r="UTT104" s="197"/>
      <c r="UTU104" s="197"/>
      <c r="UTV104" s="197"/>
      <c r="UTW104" s="197"/>
      <c r="UTX104" s="197"/>
      <c r="UTY104" s="197"/>
      <c r="UTZ104" s="197"/>
      <c r="UUA104" s="197"/>
      <c r="UUB104" s="197"/>
      <c r="UUC104" s="197"/>
      <c r="UUD104" s="197"/>
      <c r="UUE104" s="197"/>
      <c r="UUF104" s="197"/>
      <c r="UUG104" s="197"/>
      <c r="UUH104" s="197"/>
      <c r="UUI104" s="197"/>
      <c r="UUJ104" s="197"/>
      <c r="UUK104" s="197"/>
      <c r="UUL104" s="197"/>
      <c r="UUM104" s="197"/>
      <c r="UUN104" s="197"/>
      <c r="UUO104" s="197"/>
      <c r="UUP104" s="197"/>
      <c r="UUQ104" s="197"/>
      <c r="UUR104" s="197"/>
      <c r="UUS104" s="197"/>
      <c r="UUT104" s="197"/>
      <c r="UUU104" s="197"/>
      <c r="UUV104" s="197"/>
      <c r="UUW104" s="197"/>
      <c r="UUX104" s="197"/>
      <c r="UUY104" s="197"/>
      <c r="UUZ104" s="197"/>
      <c r="UVA104" s="197"/>
      <c r="UVB104" s="197"/>
      <c r="UVC104" s="197"/>
      <c r="UVD104" s="197"/>
      <c r="UVE104" s="197"/>
      <c r="UVF104" s="197"/>
      <c r="UVG104" s="197"/>
      <c r="UVH104" s="197"/>
      <c r="UVI104" s="197"/>
      <c r="UVJ104" s="197"/>
      <c r="UVK104" s="197"/>
      <c r="UVL104" s="197"/>
      <c r="UVM104" s="197"/>
      <c r="UVN104" s="197"/>
      <c r="UVO104" s="197"/>
      <c r="UVP104" s="197"/>
      <c r="UVQ104" s="197"/>
      <c r="UVR104" s="197"/>
      <c r="UVS104" s="197"/>
      <c r="UVT104" s="197"/>
      <c r="UVU104" s="197"/>
      <c r="UVV104" s="197"/>
      <c r="UVW104" s="197"/>
      <c r="UVX104" s="197"/>
      <c r="UVY104" s="197"/>
      <c r="UVZ104" s="197"/>
      <c r="UWA104" s="197"/>
      <c r="UWB104" s="197"/>
      <c r="UWC104" s="197"/>
      <c r="UWD104" s="197"/>
      <c r="UWE104" s="197"/>
      <c r="UWF104" s="197"/>
      <c r="UWG104" s="197"/>
      <c r="UWH104" s="197"/>
      <c r="UWI104" s="197"/>
      <c r="UWJ104" s="197"/>
      <c r="UWK104" s="197"/>
      <c r="UWL104" s="197"/>
      <c r="UWM104" s="197"/>
      <c r="UWN104" s="197"/>
      <c r="UWO104" s="197"/>
      <c r="UWP104" s="197"/>
      <c r="UWQ104" s="197"/>
      <c r="UWR104" s="197"/>
      <c r="UWS104" s="197"/>
      <c r="UWT104" s="197"/>
      <c r="UWU104" s="197"/>
      <c r="UWV104" s="197"/>
      <c r="UWW104" s="197"/>
      <c r="UWX104" s="197"/>
      <c r="UWY104" s="197"/>
      <c r="UWZ104" s="197"/>
      <c r="UXA104" s="197"/>
      <c r="UXB104" s="197"/>
      <c r="UXC104" s="197"/>
      <c r="UXD104" s="197"/>
      <c r="UXE104" s="197"/>
      <c r="UXF104" s="197"/>
      <c r="UXG104" s="197"/>
      <c r="UXH104" s="197"/>
      <c r="UXI104" s="197"/>
      <c r="UXJ104" s="197"/>
      <c r="UXK104" s="197"/>
      <c r="UXL104" s="197"/>
      <c r="UXM104" s="197"/>
      <c r="UXN104" s="197"/>
      <c r="UXO104" s="197"/>
      <c r="UXP104" s="197"/>
      <c r="UXQ104" s="197"/>
      <c r="UXR104" s="197"/>
      <c r="UXS104" s="197"/>
      <c r="UXT104" s="197"/>
      <c r="UXU104" s="197"/>
      <c r="UXV104" s="197"/>
      <c r="UXW104" s="197"/>
      <c r="UXX104" s="197"/>
      <c r="UXY104" s="197"/>
      <c r="UXZ104" s="197"/>
      <c r="UYA104" s="197"/>
      <c r="UYB104" s="197"/>
      <c r="UYC104" s="197"/>
      <c r="UYD104" s="197"/>
      <c r="UYE104" s="197"/>
      <c r="UYF104" s="197"/>
      <c r="UYG104" s="197"/>
      <c r="UYH104" s="197"/>
      <c r="UYI104" s="197"/>
      <c r="UYJ104" s="197"/>
      <c r="UYK104" s="197"/>
      <c r="UYL104" s="197"/>
      <c r="UYM104" s="197"/>
      <c r="UYN104" s="197"/>
      <c r="UYO104" s="197"/>
      <c r="UYP104" s="197"/>
      <c r="UYQ104" s="197"/>
      <c r="UYR104" s="197"/>
      <c r="UYS104" s="197"/>
      <c r="UYT104" s="197"/>
      <c r="UYU104" s="197"/>
      <c r="UYV104" s="197"/>
      <c r="UYW104" s="197"/>
      <c r="UYX104" s="197"/>
      <c r="UYY104" s="197"/>
      <c r="UYZ104" s="197"/>
      <c r="UZA104" s="197"/>
      <c r="UZB104" s="197"/>
      <c r="UZC104" s="197"/>
      <c r="UZD104" s="197"/>
      <c r="UZE104" s="197"/>
      <c r="UZF104" s="197"/>
      <c r="UZG104" s="197"/>
      <c r="UZH104" s="197"/>
      <c r="UZI104" s="197"/>
      <c r="UZJ104" s="197"/>
      <c r="UZK104" s="197"/>
      <c r="UZL104" s="197"/>
      <c r="UZM104" s="197"/>
      <c r="UZN104" s="197"/>
      <c r="UZO104" s="197"/>
      <c r="UZP104" s="197"/>
      <c r="UZQ104" s="197"/>
      <c r="UZR104" s="197"/>
      <c r="UZS104" s="197"/>
      <c r="UZT104" s="197"/>
      <c r="UZU104" s="197"/>
      <c r="UZV104" s="197"/>
      <c r="UZW104" s="197"/>
      <c r="UZX104" s="197"/>
      <c r="UZY104" s="197"/>
      <c r="UZZ104" s="197"/>
      <c r="VAA104" s="197"/>
      <c r="VAB104" s="197"/>
      <c r="VAC104" s="197"/>
      <c r="VAD104" s="197"/>
      <c r="VAE104" s="197"/>
      <c r="VAF104" s="197"/>
      <c r="VAG104" s="197"/>
      <c r="VAH104" s="197"/>
      <c r="VAI104" s="197"/>
      <c r="VAJ104" s="197"/>
      <c r="VAK104" s="197"/>
      <c r="VAL104" s="197"/>
      <c r="VAM104" s="197"/>
      <c r="VAN104" s="197"/>
      <c r="VAO104" s="197"/>
      <c r="VAP104" s="197"/>
      <c r="VAQ104" s="197"/>
      <c r="VAR104" s="197"/>
      <c r="VAS104" s="197"/>
      <c r="VAT104" s="197"/>
      <c r="VAU104" s="197"/>
      <c r="VAV104" s="197"/>
      <c r="VAW104" s="197"/>
      <c r="VAX104" s="197"/>
      <c r="VAY104" s="197"/>
      <c r="VAZ104" s="197"/>
      <c r="VBA104" s="197"/>
      <c r="VBB104" s="197"/>
      <c r="VBC104" s="197"/>
      <c r="VBD104" s="197"/>
      <c r="VBE104" s="197"/>
      <c r="VBF104" s="197"/>
      <c r="VBG104" s="197"/>
      <c r="VBH104" s="197"/>
      <c r="VBI104" s="197"/>
      <c r="VBJ104" s="197"/>
      <c r="VBK104" s="197"/>
      <c r="VBL104" s="197"/>
      <c r="VBM104" s="197"/>
      <c r="VBN104" s="197"/>
      <c r="VBO104" s="197"/>
      <c r="VBP104" s="197"/>
      <c r="VBQ104" s="197"/>
      <c r="VBR104" s="197"/>
      <c r="VBS104" s="197"/>
      <c r="VBT104" s="197"/>
      <c r="VBU104" s="197"/>
      <c r="VBV104" s="197"/>
      <c r="VBW104" s="197"/>
      <c r="VBX104" s="197"/>
      <c r="VBY104" s="197"/>
      <c r="VBZ104" s="197"/>
      <c r="VCA104" s="197"/>
      <c r="VCB104" s="197"/>
      <c r="VCC104" s="197"/>
      <c r="VCD104" s="197"/>
      <c r="VCE104" s="197"/>
      <c r="VCF104" s="197"/>
      <c r="VCG104" s="197"/>
      <c r="VCH104" s="197"/>
      <c r="VCI104" s="197"/>
      <c r="VCJ104" s="197"/>
      <c r="VCK104" s="197"/>
      <c r="VCL104" s="197"/>
      <c r="VCM104" s="197"/>
      <c r="VCN104" s="197"/>
      <c r="VCO104" s="197"/>
      <c r="VCP104" s="197"/>
      <c r="VCQ104" s="197"/>
      <c r="VCR104" s="197"/>
      <c r="VCS104" s="197"/>
      <c r="VCT104" s="197"/>
      <c r="VCU104" s="197"/>
      <c r="VCV104" s="197"/>
      <c r="VCW104" s="197"/>
      <c r="VCX104" s="197"/>
      <c r="VCY104" s="197"/>
      <c r="VCZ104" s="197"/>
      <c r="VDA104" s="197"/>
      <c r="VDB104" s="197"/>
      <c r="VDC104" s="197"/>
      <c r="VDD104" s="197"/>
      <c r="VDE104" s="197"/>
      <c r="VDF104" s="197"/>
      <c r="VDG104" s="197"/>
      <c r="VDH104" s="197"/>
      <c r="VDI104" s="197"/>
      <c r="VDJ104" s="197"/>
      <c r="VDK104" s="197"/>
      <c r="VDL104" s="197"/>
      <c r="VDM104" s="197"/>
      <c r="VDN104" s="197"/>
      <c r="VDO104" s="197"/>
      <c r="VDP104" s="197"/>
      <c r="VDQ104" s="197"/>
      <c r="VDR104" s="197"/>
      <c r="VDS104" s="197"/>
      <c r="VDT104" s="197"/>
      <c r="VDU104" s="197"/>
      <c r="VDV104" s="197"/>
      <c r="VDW104" s="197"/>
      <c r="VDX104" s="197"/>
      <c r="VDY104" s="197"/>
      <c r="VDZ104" s="197"/>
      <c r="VEA104" s="197"/>
      <c r="VEB104" s="197"/>
      <c r="VEC104" s="197"/>
      <c r="VED104" s="197"/>
      <c r="VEE104" s="197"/>
      <c r="VEF104" s="197"/>
      <c r="VEG104" s="197"/>
      <c r="VEH104" s="197"/>
      <c r="VEI104" s="197"/>
      <c r="VEJ104" s="197"/>
      <c r="VEK104" s="197"/>
      <c r="VEL104" s="197"/>
      <c r="VEM104" s="197"/>
      <c r="VEN104" s="197"/>
      <c r="VEO104" s="197"/>
      <c r="VEP104" s="197"/>
      <c r="VEQ104" s="197"/>
      <c r="VER104" s="197"/>
      <c r="VES104" s="197"/>
      <c r="VET104" s="197"/>
      <c r="VEU104" s="197"/>
      <c r="VEV104" s="197"/>
      <c r="VEW104" s="197"/>
      <c r="VEX104" s="197"/>
      <c r="VEY104" s="197"/>
      <c r="VEZ104" s="197"/>
      <c r="VFA104" s="197"/>
      <c r="VFB104" s="197"/>
      <c r="VFC104" s="197"/>
      <c r="VFD104" s="197"/>
      <c r="VFE104" s="197"/>
      <c r="VFF104" s="197"/>
      <c r="VFG104" s="197"/>
      <c r="VFH104" s="197"/>
      <c r="VFI104" s="197"/>
      <c r="VFJ104" s="197"/>
      <c r="VFK104" s="197"/>
      <c r="VFL104" s="197"/>
      <c r="VFM104" s="197"/>
      <c r="VFN104" s="197"/>
      <c r="VFO104" s="197"/>
      <c r="VFP104" s="197"/>
      <c r="VFQ104" s="197"/>
      <c r="VFR104" s="197"/>
      <c r="VFS104" s="197"/>
      <c r="VFT104" s="197"/>
      <c r="VFU104" s="197"/>
      <c r="VFV104" s="197"/>
      <c r="VFW104" s="197"/>
      <c r="VFX104" s="197"/>
      <c r="VFY104" s="197"/>
      <c r="VFZ104" s="197"/>
      <c r="VGA104" s="197"/>
      <c r="VGB104" s="197"/>
      <c r="VGC104" s="197"/>
      <c r="VGD104" s="197"/>
      <c r="VGE104" s="197"/>
      <c r="VGF104" s="197"/>
      <c r="VGG104" s="197"/>
      <c r="VGH104" s="197"/>
      <c r="VGI104" s="197"/>
      <c r="VGJ104" s="197"/>
      <c r="VGK104" s="197"/>
      <c r="VGL104" s="197"/>
      <c r="VGM104" s="197"/>
      <c r="VGN104" s="197"/>
      <c r="VGO104" s="197"/>
      <c r="VGP104" s="197"/>
      <c r="VGQ104" s="197"/>
      <c r="VGR104" s="197"/>
      <c r="VGS104" s="197"/>
      <c r="VGT104" s="197"/>
      <c r="VGU104" s="197"/>
      <c r="VGV104" s="197"/>
      <c r="VGW104" s="197"/>
      <c r="VGX104" s="197"/>
      <c r="VGY104" s="197"/>
      <c r="VGZ104" s="197"/>
      <c r="VHA104" s="197"/>
      <c r="VHB104" s="197"/>
      <c r="VHC104" s="197"/>
      <c r="VHD104" s="197"/>
      <c r="VHE104" s="197"/>
      <c r="VHF104" s="197"/>
      <c r="VHG104" s="197"/>
      <c r="VHH104" s="197"/>
      <c r="VHI104" s="197"/>
      <c r="VHJ104" s="197"/>
      <c r="VHK104" s="197"/>
      <c r="VHL104" s="197"/>
      <c r="VHM104" s="197"/>
      <c r="VHN104" s="197"/>
      <c r="VHO104" s="197"/>
      <c r="VHP104" s="197"/>
      <c r="VHQ104" s="197"/>
      <c r="VHR104" s="197"/>
      <c r="VHS104" s="197"/>
      <c r="VHT104" s="197"/>
      <c r="VHU104" s="197"/>
      <c r="VHV104" s="197"/>
      <c r="VHW104" s="197"/>
      <c r="VHX104" s="197"/>
      <c r="VHY104" s="197"/>
      <c r="VHZ104" s="197"/>
      <c r="VIA104" s="197"/>
      <c r="VIB104" s="197"/>
      <c r="VIC104" s="197"/>
      <c r="VID104" s="197"/>
      <c r="VIE104" s="197"/>
      <c r="VIF104" s="197"/>
      <c r="VIG104" s="197"/>
      <c r="VIH104" s="197"/>
      <c r="VII104" s="197"/>
      <c r="VIJ104" s="197"/>
      <c r="VIK104" s="197"/>
      <c r="VIL104" s="197"/>
      <c r="VIM104" s="197"/>
      <c r="VIN104" s="197"/>
      <c r="VIO104" s="197"/>
      <c r="VIP104" s="197"/>
      <c r="VIQ104" s="197"/>
      <c r="VIR104" s="197"/>
      <c r="VIS104" s="197"/>
      <c r="VIT104" s="197"/>
      <c r="VIU104" s="197"/>
      <c r="VIV104" s="197"/>
      <c r="VIW104" s="197"/>
      <c r="VIX104" s="197"/>
      <c r="VIY104" s="197"/>
      <c r="VIZ104" s="197"/>
      <c r="VJA104" s="197"/>
      <c r="VJB104" s="197"/>
      <c r="VJC104" s="197"/>
      <c r="VJD104" s="197"/>
      <c r="VJE104" s="197"/>
      <c r="VJF104" s="197"/>
      <c r="VJG104" s="197"/>
      <c r="VJH104" s="197"/>
      <c r="VJI104" s="197"/>
      <c r="VJJ104" s="197"/>
      <c r="VJK104" s="197"/>
      <c r="VJL104" s="197"/>
      <c r="VJM104" s="197"/>
      <c r="VJN104" s="197"/>
      <c r="VJO104" s="197"/>
      <c r="VJP104" s="197"/>
      <c r="VJQ104" s="197"/>
      <c r="VJR104" s="197"/>
      <c r="VJS104" s="197"/>
      <c r="VJT104" s="197"/>
      <c r="VJU104" s="197"/>
      <c r="VJV104" s="197"/>
      <c r="VJW104" s="197"/>
      <c r="VJX104" s="197"/>
      <c r="VJY104" s="197"/>
      <c r="VJZ104" s="197"/>
      <c r="VKA104" s="197"/>
      <c r="VKB104" s="197"/>
      <c r="VKC104" s="197"/>
      <c r="VKD104" s="197"/>
      <c r="VKE104" s="197"/>
      <c r="VKF104" s="197"/>
      <c r="VKG104" s="197"/>
      <c r="VKH104" s="197"/>
      <c r="VKI104" s="197"/>
      <c r="VKJ104" s="197"/>
      <c r="VKK104" s="197"/>
      <c r="VKL104" s="197"/>
      <c r="VKM104" s="197"/>
      <c r="VKN104" s="197"/>
      <c r="VKO104" s="197"/>
      <c r="VKP104" s="197"/>
      <c r="VKQ104" s="197"/>
      <c r="VKR104" s="197"/>
      <c r="VKS104" s="197"/>
      <c r="VKT104" s="197"/>
      <c r="VKU104" s="197"/>
      <c r="VKV104" s="197"/>
      <c r="VKW104" s="197"/>
      <c r="VKX104" s="197"/>
      <c r="VKY104" s="197"/>
      <c r="VKZ104" s="197"/>
      <c r="VLA104" s="197"/>
      <c r="VLB104" s="197"/>
      <c r="VLC104" s="197"/>
      <c r="VLD104" s="197"/>
      <c r="VLE104" s="197"/>
      <c r="VLF104" s="197"/>
      <c r="VLG104" s="197"/>
      <c r="VLH104" s="197"/>
      <c r="VLI104" s="197"/>
      <c r="VLJ104" s="197"/>
      <c r="VLK104" s="197"/>
      <c r="VLL104" s="197"/>
      <c r="VLM104" s="197"/>
      <c r="VLN104" s="197"/>
      <c r="VLO104" s="197"/>
      <c r="VLP104" s="197"/>
      <c r="VLQ104" s="197"/>
      <c r="VLR104" s="197"/>
      <c r="VLS104" s="197"/>
      <c r="VLT104" s="197"/>
      <c r="VLU104" s="197"/>
      <c r="VLV104" s="197"/>
      <c r="VLW104" s="197"/>
      <c r="VLX104" s="197"/>
      <c r="VLY104" s="197"/>
      <c r="VLZ104" s="197"/>
      <c r="VMA104" s="197"/>
      <c r="VMB104" s="197"/>
      <c r="VMC104" s="197"/>
      <c r="VMD104" s="197"/>
      <c r="VME104" s="197"/>
      <c r="VMF104" s="197"/>
      <c r="VMG104" s="197"/>
      <c r="VMH104" s="197"/>
      <c r="VMI104" s="197"/>
      <c r="VMJ104" s="197"/>
      <c r="VMK104" s="197"/>
      <c r="VML104" s="197"/>
      <c r="VMM104" s="197"/>
      <c r="VMN104" s="197"/>
      <c r="VMO104" s="197"/>
      <c r="VMP104" s="197"/>
      <c r="VMQ104" s="197"/>
      <c r="VMR104" s="197"/>
      <c r="VMS104" s="197"/>
      <c r="VMT104" s="197"/>
      <c r="VMU104" s="197"/>
      <c r="VMV104" s="197"/>
      <c r="VMW104" s="197"/>
      <c r="VMX104" s="197"/>
      <c r="VMY104" s="197"/>
      <c r="VMZ104" s="197"/>
      <c r="VNA104" s="197"/>
      <c r="VNB104" s="197"/>
      <c r="VNC104" s="197"/>
      <c r="VND104" s="197"/>
      <c r="VNE104" s="197"/>
      <c r="VNF104" s="197"/>
      <c r="VNG104" s="197"/>
      <c r="VNH104" s="197"/>
      <c r="VNI104" s="197"/>
      <c r="VNJ104" s="197"/>
      <c r="VNK104" s="197"/>
      <c r="VNL104" s="197"/>
      <c r="VNM104" s="197"/>
      <c r="VNN104" s="197"/>
      <c r="VNO104" s="197"/>
      <c r="VNP104" s="197"/>
      <c r="VNQ104" s="197"/>
      <c r="VNR104" s="197"/>
      <c r="VNS104" s="197"/>
      <c r="VNT104" s="197"/>
      <c r="VNU104" s="197"/>
      <c r="VNV104" s="197"/>
      <c r="VNW104" s="197"/>
      <c r="VNX104" s="197"/>
      <c r="VNY104" s="197"/>
      <c r="VNZ104" s="197"/>
      <c r="VOA104" s="197"/>
      <c r="VOB104" s="197"/>
      <c r="VOC104" s="197"/>
      <c r="VOD104" s="197"/>
      <c r="VOE104" s="197"/>
      <c r="VOF104" s="197"/>
      <c r="VOG104" s="197"/>
      <c r="VOH104" s="197"/>
      <c r="VOI104" s="197"/>
      <c r="VOJ104" s="197"/>
      <c r="VOK104" s="197"/>
      <c r="VOL104" s="197"/>
      <c r="VOM104" s="197"/>
      <c r="VON104" s="197"/>
      <c r="VOO104" s="197"/>
      <c r="VOP104" s="197"/>
      <c r="VOQ104" s="197"/>
      <c r="VOR104" s="197"/>
      <c r="VOS104" s="197"/>
      <c r="VOT104" s="197"/>
      <c r="VOU104" s="197"/>
      <c r="VOV104" s="197"/>
      <c r="VOW104" s="197"/>
      <c r="VOX104" s="197"/>
      <c r="VOY104" s="197"/>
      <c r="VOZ104" s="197"/>
      <c r="VPA104" s="197"/>
      <c r="VPB104" s="197"/>
      <c r="VPC104" s="197"/>
      <c r="VPD104" s="197"/>
      <c r="VPE104" s="197"/>
      <c r="VPF104" s="197"/>
      <c r="VPG104" s="197"/>
      <c r="VPH104" s="197"/>
      <c r="VPI104" s="197"/>
      <c r="VPJ104" s="197"/>
      <c r="VPK104" s="197"/>
      <c r="VPL104" s="197"/>
      <c r="VPM104" s="197"/>
      <c r="VPN104" s="197"/>
      <c r="VPO104" s="197"/>
      <c r="VPP104" s="197"/>
      <c r="VPQ104" s="197"/>
      <c r="VPR104" s="197"/>
      <c r="VPS104" s="197"/>
      <c r="VPT104" s="197"/>
      <c r="VPU104" s="197"/>
      <c r="VPV104" s="197"/>
      <c r="VPW104" s="197"/>
      <c r="VPX104" s="197"/>
      <c r="VPY104" s="197"/>
      <c r="VPZ104" s="197"/>
      <c r="VQA104" s="197"/>
      <c r="VQB104" s="197"/>
      <c r="VQC104" s="197"/>
      <c r="VQD104" s="197"/>
      <c r="VQE104" s="197"/>
      <c r="VQF104" s="197"/>
      <c r="VQG104" s="197"/>
      <c r="VQH104" s="197"/>
      <c r="VQI104" s="197"/>
      <c r="VQJ104" s="197"/>
      <c r="VQK104" s="197"/>
      <c r="VQL104" s="197"/>
      <c r="VQM104" s="197"/>
      <c r="VQN104" s="197"/>
      <c r="VQO104" s="197"/>
      <c r="VQP104" s="197"/>
      <c r="VQQ104" s="197"/>
      <c r="VQR104" s="197"/>
      <c r="VQS104" s="197"/>
      <c r="VQT104" s="197"/>
      <c r="VQU104" s="197"/>
      <c r="VQV104" s="197"/>
      <c r="VQW104" s="197"/>
      <c r="VQX104" s="197"/>
      <c r="VQY104" s="197"/>
      <c r="VQZ104" s="197"/>
      <c r="VRA104" s="197"/>
      <c r="VRB104" s="197"/>
      <c r="VRC104" s="197"/>
      <c r="VRD104" s="197"/>
      <c r="VRE104" s="197"/>
      <c r="VRF104" s="197"/>
      <c r="VRG104" s="197"/>
      <c r="VRH104" s="197"/>
      <c r="VRI104" s="197"/>
      <c r="VRJ104" s="197"/>
      <c r="VRK104" s="197"/>
      <c r="VRL104" s="197"/>
      <c r="VRM104" s="197"/>
      <c r="VRN104" s="197"/>
      <c r="VRO104" s="197"/>
      <c r="VRP104" s="197"/>
      <c r="VRQ104" s="197"/>
      <c r="VRR104" s="197"/>
      <c r="VRS104" s="197"/>
      <c r="VRT104" s="197"/>
      <c r="VRU104" s="197"/>
      <c r="VRV104" s="197"/>
      <c r="VRW104" s="197"/>
      <c r="VRX104" s="197"/>
      <c r="VRY104" s="197"/>
      <c r="VRZ104" s="197"/>
      <c r="VSA104" s="197"/>
      <c r="VSB104" s="197"/>
      <c r="VSC104" s="197"/>
      <c r="VSD104" s="197"/>
      <c r="VSE104" s="197"/>
      <c r="VSF104" s="197"/>
      <c r="VSG104" s="197"/>
      <c r="VSH104" s="197"/>
      <c r="VSI104" s="197"/>
      <c r="VSJ104" s="197"/>
      <c r="VSK104" s="197"/>
      <c r="VSL104" s="197"/>
      <c r="VSM104" s="197"/>
      <c r="VSN104" s="197"/>
      <c r="VSO104" s="197"/>
      <c r="VSP104" s="197"/>
      <c r="VSQ104" s="197"/>
      <c r="VSR104" s="197"/>
      <c r="VSS104" s="197"/>
      <c r="VST104" s="197"/>
      <c r="VSU104" s="197"/>
      <c r="VSV104" s="197"/>
      <c r="VSW104" s="197"/>
      <c r="VSX104" s="197"/>
      <c r="VSY104" s="197"/>
      <c r="VSZ104" s="197"/>
      <c r="VTA104" s="197"/>
      <c r="VTB104" s="197"/>
      <c r="VTC104" s="197"/>
      <c r="VTD104" s="197"/>
      <c r="VTE104" s="197"/>
      <c r="VTF104" s="197"/>
      <c r="VTG104" s="197"/>
      <c r="VTH104" s="197"/>
      <c r="VTI104" s="197"/>
      <c r="VTJ104" s="197"/>
      <c r="VTK104" s="197"/>
      <c r="VTL104" s="197"/>
      <c r="VTM104" s="197"/>
      <c r="VTN104" s="197"/>
      <c r="VTO104" s="197"/>
      <c r="VTP104" s="197"/>
      <c r="VTQ104" s="197"/>
      <c r="VTR104" s="197"/>
      <c r="VTS104" s="197"/>
      <c r="VTT104" s="197"/>
      <c r="VTU104" s="197"/>
      <c r="VTV104" s="197"/>
      <c r="VTW104" s="197"/>
      <c r="VTX104" s="197"/>
      <c r="VTY104" s="197"/>
      <c r="VTZ104" s="197"/>
      <c r="VUA104" s="197"/>
      <c r="VUB104" s="197"/>
      <c r="VUC104" s="197"/>
      <c r="VUD104" s="197"/>
      <c r="VUE104" s="197"/>
      <c r="VUF104" s="197"/>
      <c r="VUG104" s="197"/>
      <c r="VUH104" s="197"/>
      <c r="VUI104" s="197"/>
      <c r="VUJ104" s="197"/>
      <c r="VUK104" s="197"/>
      <c r="VUL104" s="197"/>
      <c r="VUM104" s="197"/>
      <c r="VUN104" s="197"/>
      <c r="VUO104" s="197"/>
      <c r="VUP104" s="197"/>
      <c r="VUQ104" s="197"/>
      <c r="VUR104" s="197"/>
      <c r="VUS104" s="197"/>
      <c r="VUT104" s="197"/>
      <c r="VUU104" s="197"/>
      <c r="VUV104" s="197"/>
      <c r="VUW104" s="197"/>
      <c r="VUX104" s="197"/>
      <c r="VUY104" s="197"/>
      <c r="VUZ104" s="197"/>
      <c r="VVA104" s="197"/>
      <c r="VVB104" s="197"/>
      <c r="VVC104" s="197"/>
      <c r="VVD104" s="197"/>
      <c r="VVE104" s="197"/>
      <c r="VVF104" s="197"/>
      <c r="VVG104" s="197"/>
      <c r="VVH104" s="197"/>
      <c r="VVI104" s="197"/>
      <c r="VVJ104" s="197"/>
      <c r="VVK104" s="197"/>
      <c r="VVL104" s="197"/>
      <c r="VVM104" s="197"/>
      <c r="VVN104" s="197"/>
      <c r="VVO104" s="197"/>
      <c r="VVP104" s="197"/>
      <c r="VVQ104" s="197"/>
      <c r="VVR104" s="197"/>
      <c r="VVS104" s="197"/>
      <c r="VVT104" s="197"/>
      <c r="VVU104" s="197"/>
      <c r="VVV104" s="197"/>
      <c r="VVW104" s="197"/>
      <c r="VVX104" s="197"/>
      <c r="VVY104" s="197"/>
      <c r="VVZ104" s="197"/>
      <c r="VWA104" s="197"/>
      <c r="VWB104" s="197"/>
      <c r="VWC104" s="197"/>
      <c r="VWD104" s="197"/>
      <c r="VWE104" s="197"/>
      <c r="VWF104" s="197"/>
      <c r="VWG104" s="197"/>
      <c r="VWH104" s="197"/>
      <c r="VWI104" s="197"/>
      <c r="VWJ104" s="197"/>
      <c r="VWK104" s="197"/>
      <c r="VWL104" s="197"/>
      <c r="VWM104" s="197"/>
      <c r="VWN104" s="197"/>
      <c r="VWO104" s="197"/>
      <c r="VWP104" s="197"/>
      <c r="VWQ104" s="197"/>
      <c r="VWR104" s="197"/>
      <c r="VWS104" s="197"/>
      <c r="VWT104" s="197"/>
      <c r="VWU104" s="197"/>
      <c r="VWV104" s="197"/>
      <c r="VWW104" s="197"/>
      <c r="VWX104" s="197"/>
      <c r="VWY104" s="197"/>
      <c r="VWZ104" s="197"/>
      <c r="VXA104" s="197"/>
      <c r="VXB104" s="197"/>
      <c r="VXC104" s="197"/>
      <c r="VXD104" s="197"/>
      <c r="VXE104" s="197"/>
      <c r="VXF104" s="197"/>
      <c r="VXG104" s="197"/>
      <c r="VXH104" s="197"/>
      <c r="VXI104" s="197"/>
      <c r="VXJ104" s="197"/>
      <c r="VXK104" s="197"/>
      <c r="VXL104" s="197"/>
      <c r="VXM104" s="197"/>
      <c r="VXN104" s="197"/>
      <c r="VXO104" s="197"/>
      <c r="VXP104" s="197"/>
      <c r="VXQ104" s="197"/>
      <c r="VXR104" s="197"/>
      <c r="VXS104" s="197"/>
      <c r="VXT104" s="197"/>
      <c r="VXU104" s="197"/>
      <c r="VXV104" s="197"/>
      <c r="VXW104" s="197"/>
      <c r="VXX104" s="197"/>
      <c r="VXY104" s="197"/>
      <c r="VXZ104" s="197"/>
      <c r="VYA104" s="197"/>
      <c r="VYB104" s="197"/>
      <c r="VYC104" s="197"/>
      <c r="VYD104" s="197"/>
      <c r="VYE104" s="197"/>
      <c r="VYF104" s="197"/>
      <c r="VYG104" s="197"/>
      <c r="VYH104" s="197"/>
      <c r="VYI104" s="197"/>
      <c r="VYJ104" s="197"/>
      <c r="VYK104" s="197"/>
      <c r="VYL104" s="197"/>
      <c r="VYM104" s="197"/>
      <c r="VYN104" s="197"/>
      <c r="VYO104" s="197"/>
      <c r="VYP104" s="197"/>
      <c r="VYQ104" s="197"/>
      <c r="VYR104" s="197"/>
      <c r="VYS104" s="197"/>
      <c r="VYT104" s="197"/>
      <c r="VYU104" s="197"/>
      <c r="VYV104" s="197"/>
      <c r="VYW104" s="197"/>
      <c r="VYX104" s="197"/>
      <c r="VYY104" s="197"/>
      <c r="VYZ104" s="197"/>
      <c r="VZA104" s="197"/>
      <c r="VZB104" s="197"/>
      <c r="VZC104" s="197"/>
      <c r="VZD104" s="197"/>
      <c r="VZE104" s="197"/>
      <c r="VZF104" s="197"/>
      <c r="VZG104" s="197"/>
      <c r="VZH104" s="197"/>
      <c r="VZI104" s="197"/>
      <c r="VZJ104" s="197"/>
      <c r="VZK104" s="197"/>
      <c r="VZL104" s="197"/>
      <c r="VZM104" s="197"/>
      <c r="VZN104" s="197"/>
      <c r="VZO104" s="197"/>
      <c r="VZP104" s="197"/>
      <c r="VZQ104" s="197"/>
      <c r="VZR104" s="197"/>
      <c r="VZS104" s="197"/>
      <c r="VZT104" s="197"/>
      <c r="VZU104" s="197"/>
      <c r="VZV104" s="197"/>
      <c r="VZW104" s="197"/>
      <c r="VZX104" s="197"/>
      <c r="VZY104" s="197"/>
      <c r="VZZ104" s="197"/>
      <c r="WAA104" s="197"/>
      <c r="WAB104" s="197"/>
      <c r="WAC104" s="197"/>
      <c r="WAD104" s="197"/>
      <c r="WAE104" s="197"/>
      <c r="WAF104" s="197"/>
      <c r="WAG104" s="197"/>
      <c r="WAH104" s="197"/>
      <c r="WAI104" s="197"/>
      <c r="WAJ104" s="197"/>
      <c r="WAK104" s="197"/>
      <c r="WAL104" s="197"/>
      <c r="WAM104" s="197"/>
      <c r="WAN104" s="197"/>
      <c r="WAO104" s="197"/>
      <c r="WAP104" s="197"/>
      <c r="WAQ104" s="197"/>
      <c r="WAR104" s="197"/>
      <c r="WAS104" s="197"/>
      <c r="WAT104" s="197"/>
      <c r="WAU104" s="197"/>
      <c r="WAV104" s="197"/>
      <c r="WAW104" s="197"/>
      <c r="WAX104" s="197"/>
      <c r="WAY104" s="197"/>
      <c r="WAZ104" s="197"/>
      <c r="WBA104" s="197"/>
      <c r="WBB104" s="197"/>
      <c r="WBC104" s="197"/>
      <c r="WBD104" s="197"/>
      <c r="WBE104" s="197"/>
      <c r="WBF104" s="197"/>
      <c r="WBG104" s="197"/>
      <c r="WBH104" s="197"/>
      <c r="WBI104" s="197"/>
      <c r="WBJ104" s="197"/>
      <c r="WBK104" s="197"/>
      <c r="WBL104" s="197"/>
      <c r="WBM104" s="197"/>
      <c r="WBN104" s="197"/>
      <c r="WBO104" s="197"/>
      <c r="WBP104" s="197"/>
      <c r="WBQ104" s="197"/>
      <c r="WBR104" s="197"/>
      <c r="WBS104" s="197"/>
      <c r="WBT104" s="197"/>
      <c r="WBU104" s="197"/>
      <c r="WBV104" s="197"/>
      <c r="WBW104" s="197"/>
      <c r="WBX104" s="197"/>
      <c r="WBY104" s="197"/>
      <c r="WBZ104" s="197"/>
      <c r="WCA104" s="197"/>
      <c r="WCB104" s="197"/>
      <c r="WCC104" s="197"/>
      <c r="WCD104" s="197"/>
      <c r="WCE104" s="197"/>
      <c r="WCF104" s="197"/>
      <c r="WCG104" s="197"/>
      <c r="WCH104" s="197"/>
      <c r="WCI104" s="197"/>
      <c r="WCJ104" s="197"/>
      <c r="WCK104" s="197"/>
      <c r="WCL104" s="197"/>
      <c r="WCM104" s="197"/>
      <c r="WCN104" s="197"/>
      <c r="WCO104" s="197"/>
      <c r="WCP104" s="197"/>
      <c r="WCQ104" s="197"/>
      <c r="WCR104" s="197"/>
      <c r="WCS104" s="197"/>
      <c r="WCT104" s="197"/>
      <c r="WCU104" s="197"/>
      <c r="WCV104" s="197"/>
      <c r="WCW104" s="197"/>
      <c r="WCX104" s="197"/>
      <c r="WCY104" s="197"/>
      <c r="WCZ104" s="197"/>
      <c r="WDA104" s="197"/>
      <c r="WDB104" s="197"/>
      <c r="WDC104" s="197"/>
      <c r="WDD104" s="197"/>
      <c r="WDE104" s="197"/>
      <c r="WDF104" s="197"/>
      <c r="WDG104" s="197"/>
      <c r="WDH104" s="197"/>
      <c r="WDI104" s="197"/>
      <c r="WDJ104" s="197"/>
      <c r="WDK104" s="197"/>
      <c r="WDL104" s="197"/>
      <c r="WDM104" s="197"/>
      <c r="WDN104" s="197"/>
      <c r="WDO104" s="197"/>
      <c r="WDP104" s="197"/>
      <c r="WDQ104" s="197"/>
      <c r="WDR104" s="197"/>
      <c r="WDS104" s="197"/>
      <c r="WDT104" s="197"/>
      <c r="WDU104" s="197"/>
      <c r="WDV104" s="197"/>
      <c r="WDW104" s="197"/>
      <c r="WDX104" s="197"/>
      <c r="WDY104" s="197"/>
      <c r="WDZ104" s="197"/>
      <c r="WEA104" s="197"/>
      <c r="WEB104" s="197"/>
      <c r="WEC104" s="197"/>
      <c r="WED104" s="197"/>
      <c r="WEE104" s="197"/>
      <c r="WEF104" s="197"/>
      <c r="WEG104" s="197"/>
      <c r="WEH104" s="197"/>
      <c r="WEI104" s="197"/>
      <c r="WEJ104" s="197"/>
      <c r="WEK104" s="197"/>
      <c r="WEL104" s="197"/>
      <c r="WEM104" s="197"/>
      <c r="WEN104" s="197"/>
      <c r="WEO104" s="197"/>
      <c r="WEP104" s="197"/>
      <c r="WEQ104" s="197"/>
      <c r="WER104" s="197"/>
      <c r="WES104" s="197"/>
      <c r="WET104" s="197"/>
      <c r="WEU104" s="197"/>
      <c r="WEV104" s="197"/>
      <c r="WEW104" s="197"/>
      <c r="WEX104" s="197"/>
      <c r="WEY104" s="197"/>
      <c r="WEZ104" s="197"/>
      <c r="WFA104" s="197"/>
      <c r="WFB104" s="197"/>
      <c r="WFC104" s="197"/>
      <c r="WFD104" s="197"/>
      <c r="WFE104" s="197"/>
      <c r="WFF104" s="197"/>
      <c r="WFG104" s="197"/>
      <c r="WFH104" s="197"/>
      <c r="WFI104" s="197"/>
      <c r="WFJ104" s="197"/>
      <c r="WFK104" s="197"/>
      <c r="WFL104" s="197"/>
      <c r="WFM104" s="197"/>
      <c r="WFN104" s="197"/>
      <c r="WFO104" s="197"/>
      <c r="WFP104" s="197"/>
      <c r="WFQ104" s="197"/>
      <c r="WFR104" s="197"/>
      <c r="WFS104" s="197"/>
      <c r="WFT104" s="197"/>
      <c r="WFU104" s="197"/>
      <c r="WFV104" s="197"/>
      <c r="WFW104" s="197"/>
      <c r="WFX104" s="197"/>
      <c r="WFY104" s="197"/>
      <c r="WFZ104" s="197"/>
      <c r="WGA104" s="197"/>
      <c r="WGB104" s="197"/>
      <c r="WGC104" s="197"/>
      <c r="WGD104" s="197"/>
      <c r="WGE104" s="197"/>
      <c r="WGF104" s="197"/>
      <c r="WGG104" s="197"/>
      <c r="WGH104" s="197"/>
      <c r="WGI104" s="197"/>
      <c r="WGJ104" s="197"/>
      <c r="WGK104" s="197"/>
      <c r="WGL104" s="197"/>
      <c r="WGM104" s="197"/>
      <c r="WGN104" s="197"/>
      <c r="WGO104" s="197"/>
      <c r="WGP104" s="197"/>
      <c r="WGQ104" s="197"/>
      <c r="WGR104" s="197"/>
      <c r="WGS104" s="197"/>
      <c r="WGT104" s="197"/>
      <c r="WGU104" s="197"/>
      <c r="WGV104" s="197"/>
      <c r="WGW104" s="197"/>
      <c r="WGX104" s="197"/>
      <c r="WGY104" s="197"/>
      <c r="WGZ104" s="197"/>
      <c r="WHA104" s="197"/>
      <c r="WHB104" s="197"/>
      <c r="WHC104" s="197"/>
      <c r="WHD104" s="197"/>
      <c r="WHE104" s="197"/>
      <c r="WHF104" s="197"/>
      <c r="WHG104" s="197"/>
      <c r="WHH104" s="197"/>
      <c r="WHI104" s="197"/>
      <c r="WHJ104" s="197"/>
      <c r="WHK104" s="197"/>
      <c r="WHL104" s="197"/>
      <c r="WHM104" s="197"/>
      <c r="WHN104" s="197"/>
      <c r="WHO104" s="197"/>
      <c r="WHP104" s="197"/>
      <c r="WHQ104" s="197"/>
      <c r="WHR104" s="197"/>
      <c r="WHS104" s="197"/>
      <c r="WHT104" s="197"/>
      <c r="WHU104" s="197"/>
      <c r="WHV104" s="197"/>
      <c r="WHW104" s="197"/>
      <c r="WHX104" s="197"/>
      <c r="WHY104" s="197"/>
      <c r="WHZ104" s="197"/>
      <c r="WIA104" s="197"/>
      <c r="WIB104" s="197"/>
      <c r="WIC104" s="197"/>
      <c r="WID104" s="197"/>
      <c r="WIE104" s="197"/>
      <c r="WIF104" s="197"/>
      <c r="WIG104" s="197"/>
      <c r="WIH104" s="197"/>
      <c r="WII104" s="197"/>
      <c r="WIJ104" s="197"/>
      <c r="WIK104" s="197"/>
      <c r="WIL104" s="197"/>
      <c r="WIM104" s="197"/>
      <c r="WIN104" s="197"/>
      <c r="WIO104" s="197"/>
      <c r="WIP104" s="197"/>
      <c r="WIQ104" s="197"/>
      <c r="WIR104" s="197"/>
      <c r="WIS104" s="197"/>
      <c r="WIT104" s="197"/>
      <c r="WIU104" s="197"/>
      <c r="WIV104" s="197"/>
      <c r="WIW104" s="197"/>
      <c r="WIX104" s="197"/>
      <c r="WIY104" s="197"/>
      <c r="WIZ104" s="197"/>
      <c r="WJA104" s="197"/>
      <c r="WJB104" s="197"/>
      <c r="WJC104" s="197"/>
      <c r="WJD104" s="197"/>
      <c r="WJE104" s="197"/>
      <c r="WJF104" s="197"/>
      <c r="WJG104" s="197"/>
      <c r="WJH104" s="197"/>
      <c r="WJI104" s="197"/>
      <c r="WJJ104" s="197"/>
      <c r="WJK104" s="197"/>
      <c r="WJL104" s="197"/>
      <c r="WJM104" s="197"/>
      <c r="WJN104" s="197"/>
      <c r="WJO104" s="197"/>
      <c r="WJP104" s="197"/>
      <c r="WJQ104" s="197"/>
      <c r="WJR104" s="197"/>
      <c r="WJS104" s="197"/>
      <c r="WJT104" s="197"/>
      <c r="WJU104" s="197"/>
      <c r="WJV104" s="197"/>
      <c r="WJW104" s="197"/>
      <c r="WJX104" s="197"/>
      <c r="WJY104" s="197"/>
      <c r="WJZ104" s="197"/>
      <c r="WKA104" s="197"/>
      <c r="WKB104" s="197"/>
      <c r="WKC104" s="197"/>
      <c r="WKD104" s="197"/>
      <c r="WKE104" s="197"/>
      <c r="WKF104" s="197"/>
      <c r="WKG104" s="197"/>
      <c r="WKH104" s="197"/>
      <c r="WKI104" s="197"/>
      <c r="WKJ104" s="197"/>
      <c r="WKK104" s="197"/>
      <c r="WKL104" s="197"/>
      <c r="WKM104" s="197"/>
      <c r="WKN104" s="197"/>
      <c r="WKO104" s="197"/>
      <c r="WKP104" s="197"/>
      <c r="WKQ104" s="197"/>
      <c r="WKR104" s="197"/>
      <c r="WKS104" s="197"/>
      <c r="WKT104" s="197"/>
      <c r="WKU104" s="197"/>
      <c r="WKV104" s="197"/>
      <c r="WKW104" s="197"/>
      <c r="WKX104" s="197"/>
      <c r="WKY104" s="197"/>
      <c r="WKZ104" s="197"/>
      <c r="WLA104" s="197"/>
      <c r="WLB104" s="197"/>
      <c r="WLC104" s="197"/>
      <c r="WLD104" s="197"/>
      <c r="WLE104" s="197"/>
      <c r="WLF104" s="197"/>
      <c r="WLG104" s="197"/>
      <c r="WLH104" s="197"/>
      <c r="WLI104" s="197"/>
      <c r="WLJ104" s="197"/>
      <c r="WLK104" s="197"/>
      <c r="WLL104" s="197"/>
      <c r="WLM104" s="197"/>
      <c r="WLN104" s="197"/>
      <c r="WLO104" s="197"/>
      <c r="WLP104" s="197"/>
      <c r="WLQ104" s="197"/>
      <c r="WLR104" s="197"/>
      <c r="WLS104" s="197"/>
      <c r="WLT104" s="197"/>
      <c r="WLU104" s="197"/>
      <c r="WLV104" s="197"/>
      <c r="WLW104" s="197"/>
      <c r="WLX104" s="197"/>
      <c r="WLY104" s="197"/>
      <c r="WLZ104" s="197"/>
      <c r="WMA104" s="197"/>
      <c r="WMB104" s="197"/>
      <c r="WMC104" s="197"/>
      <c r="WMD104" s="197"/>
      <c r="WME104" s="197"/>
      <c r="WMF104" s="197"/>
      <c r="WMG104" s="197"/>
      <c r="WMH104" s="197"/>
      <c r="WMI104" s="197"/>
      <c r="WMJ104" s="197"/>
      <c r="WMK104" s="197"/>
      <c r="WML104" s="197"/>
      <c r="WMM104" s="197"/>
      <c r="WMN104" s="197"/>
      <c r="WMO104" s="197"/>
      <c r="WMP104" s="197"/>
      <c r="WMQ104" s="197"/>
      <c r="WMR104" s="197"/>
      <c r="WMS104" s="197"/>
      <c r="WMT104" s="197"/>
      <c r="WMU104" s="197"/>
      <c r="WMV104" s="197"/>
      <c r="WMW104" s="197"/>
      <c r="WMX104" s="197"/>
      <c r="WMY104" s="197"/>
      <c r="WMZ104" s="197"/>
      <c r="WNA104" s="197"/>
      <c r="WNB104" s="197"/>
      <c r="WNC104" s="197"/>
      <c r="WND104" s="197"/>
      <c r="WNE104" s="197"/>
      <c r="WNF104" s="197"/>
      <c r="WNG104" s="197"/>
      <c r="WNH104" s="197"/>
      <c r="WNI104" s="197"/>
      <c r="WNJ104" s="197"/>
      <c r="WNK104" s="197"/>
      <c r="WNL104" s="197"/>
      <c r="WNM104" s="197"/>
      <c r="WNN104" s="197"/>
      <c r="WNO104" s="197"/>
      <c r="WNP104" s="197"/>
      <c r="WNQ104" s="197"/>
      <c r="WNR104" s="197"/>
      <c r="WNS104" s="197"/>
      <c r="WNT104" s="197"/>
      <c r="WNU104" s="197"/>
      <c r="WNV104" s="197"/>
      <c r="WNW104" s="197"/>
      <c r="WNX104" s="197"/>
      <c r="WNY104" s="197"/>
      <c r="WNZ104" s="197"/>
      <c r="WOA104" s="197"/>
      <c r="WOB104" s="197"/>
      <c r="WOC104" s="197"/>
      <c r="WOD104" s="197"/>
      <c r="WOE104" s="197"/>
      <c r="WOF104" s="197"/>
      <c r="WOG104" s="197"/>
      <c r="WOH104" s="197"/>
      <c r="WOI104" s="197"/>
      <c r="WOJ104" s="197"/>
      <c r="WOK104" s="197"/>
      <c r="WOL104" s="197"/>
      <c r="WOM104" s="197"/>
      <c r="WON104" s="197"/>
      <c r="WOO104" s="197"/>
      <c r="WOP104" s="197"/>
      <c r="WOQ104" s="197"/>
      <c r="WOR104" s="197"/>
      <c r="WOS104" s="197"/>
      <c r="WOT104" s="197"/>
      <c r="WOU104" s="197"/>
      <c r="WOV104" s="197"/>
      <c r="WOW104" s="197"/>
      <c r="WOX104" s="197"/>
      <c r="WOY104" s="197"/>
      <c r="WOZ104" s="197"/>
      <c r="WPA104" s="197"/>
      <c r="WPB104" s="197"/>
      <c r="WPC104" s="197"/>
      <c r="WPD104" s="197"/>
      <c r="WPE104" s="197"/>
      <c r="WPF104" s="197"/>
      <c r="WPG104" s="197"/>
      <c r="WPH104" s="197"/>
      <c r="WPI104" s="197"/>
      <c r="WPJ104" s="197"/>
      <c r="WPK104" s="197"/>
      <c r="WPL104" s="197"/>
      <c r="WPM104" s="197"/>
      <c r="WPN104" s="197"/>
      <c r="WPO104" s="197"/>
      <c r="WPP104" s="197"/>
      <c r="WPQ104" s="197"/>
      <c r="WPR104" s="197"/>
      <c r="WPS104" s="197"/>
      <c r="WPT104" s="197"/>
      <c r="WPU104" s="197"/>
      <c r="WPV104" s="197"/>
      <c r="WPW104" s="197"/>
      <c r="WPX104" s="197"/>
      <c r="WPY104" s="197"/>
      <c r="WPZ104" s="197"/>
      <c r="WQA104" s="197"/>
      <c r="WQB104" s="197"/>
      <c r="WQC104" s="197"/>
      <c r="WQD104" s="197"/>
      <c r="WQE104" s="197"/>
      <c r="WQF104" s="197"/>
      <c r="WQG104" s="197"/>
      <c r="WQH104" s="197"/>
      <c r="WQI104" s="197"/>
      <c r="WQJ104" s="197"/>
      <c r="WQK104" s="197"/>
      <c r="WQL104" s="197"/>
      <c r="WQM104" s="197"/>
      <c r="WQN104" s="197"/>
      <c r="WQO104" s="197"/>
      <c r="WQP104" s="197"/>
      <c r="WQQ104" s="197"/>
      <c r="WQR104" s="197"/>
      <c r="WQS104" s="197"/>
      <c r="WQT104" s="197"/>
      <c r="WQU104" s="197"/>
      <c r="WQV104" s="197"/>
      <c r="WQW104" s="197"/>
      <c r="WQX104" s="197"/>
      <c r="WQY104" s="197"/>
      <c r="WQZ104" s="197"/>
      <c r="WRA104" s="197"/>
      <c r="WRB104" s="197"/>
      <c r="WRC104" s="197"/>
      <c r="WRD104" s="197"/>
      <c r="WRE104" s="197"/>
      <c r="WRF104" s="197"/>
      <c r="WRG104" s="197"/>
      <c r="WRH104" s="197"/>
      <c r="WRI104" s="197"/>
      <c r="WRJ104" s="197"/>
      <c r="WRK104" s="197"/>
      <c r="WRL104" s="197"/>
      <c r="WRM104" s="197"/>
      <c r="WRN104" s="197"/>
      <c r="WRO104" s="197"/>
      <c r="WRP104" s="197"/>
      <c r="WRQ104" s="197"/>
      <c r="WRR104" s="197"/>
      <c r="WRS104" s="197"/>
      <c r="WRT104" s="197"/>
      <c r="WRU104" s="197"/>
      <c r="WRV104" s="197"/>
      <c r="WRW104" s="197"/>
      <c r="WRX104" s="197"/>
      <c r="WRY104" s="197"/>
      <c r="WRZ104" s="197"/>
      <c r="WSA104" s="197"/>
      <c r="WSB104" s="197"/>
      <c r="WSC104" s="197"/>
      <c r="WSD104" s="197"/>
      <c r="WSE104" s="197"/>
      <c r="WSF104" s="197"/>
      <c r="WSG104" s="197"/>
      <c r="WSH104" s="197"/>
      <c r="WSI104" s="197"/>
      <c r="WSJ104" s="197"/>
      <c r="WSK104" s="197"/>
      <c r="WSL104" s="197"/>
      <c r="WSM104" s="197"/>
      <c r="WSN104" s="197"/>
      <c r="WSO104" s="197"/>
      <c r="WSP104" s="197"/>
      <c r="WSQ104" s="197"/>
      <c r="WSR104" s="197"/>
      <c r="WSS104" s="197"/>
      <c r="WST104" s="197"/>
      <c r="WSU104" s="197"/>
      <c r="WSV104" s="197"/>
      <c r="WSW104" s="197"/>
      <c r="WSX104" s="197"/>
      <c r="WSY104" s="197"/>
      <c r="WSZ104" s="197"/>
      <c r="WTA104" s="197"/>
      <c r="WTB104" s="197"/>
      <c r="WTC104" s="197"/>
      <c r="WTD104" s="197"/>
      <c r="WTE104" s="197"/>
      <c r="WTF104" s="197"/>
      <c r="WTG104" s="197"/>
      <c r="WTH104" s="197"/>
      <c r="WTI104" s="197"/>
      <c r="WTJ104" s="197"/>
      <c r="WTK104" s="197"/>
      <c r="WTL104" s="197"/>
      <c r="WTM104" s="197"/>
      <c r="WTN104" s="197"/>
      <c r="WTO104" s="197"/>
      <c r="WTP104" s="197"/>
      <c r="WTQ104" s="197"/>
      <c r="WTR104" s="197"/>
      <c r="WTS104" s="197"/>
      <c r="WTT104" s="197"/>
      <c r="WTU104" s="197"/>
      <c r="WTV104" s="197"/>
      <c r="WTW104" s="197"/>
      <c r="WTX104" s="197"/>
      <c r="WTY104" s="197"/>
      <c r="WTZ104" s="197"/>
      <c r="WUA104" s="197"/>
      <c r="WUB104" s="197"/>
      <c r="WUC104" s="197"/>
      <c r="WUD104" s="197"/>
      <c r="WUE104" s="197"/>
      <c r="WUF104" s="197"/>
      <c r="WUG104" s="197"/>
      <c r="WUH104" s="197"/>
      <c r="WUI104" s="197"/>
      <c r="WUJ104" s="197"/>
      <c r="WUK104" s="197"/>
      <c r="WUL104" s="197"/>
      <c r="WUM104" s="197"/>
      <c r="WUN104" s="197"/>
      <c r="WUO104" s="197"/>
      <c r="WUP104" s="197"/>
      <c r="WUQ104" s="197"/>
      <c r="WUR104" s="197"/>
      <c r="WUS104" s="197"/>
      <c r="WUT104" s="197"/>
      <c r="WUU104" s="197"/>
      <c r="WUV104" s="197"/>
      <c r="WUW104" s="197"/>
      <c r="WUX104" s="197"/>
      <c r="WUY104" s="197"/>
      <c r="WUZ104" s="197"/>
      <c r="WVA104" s="197"/>
      <c r="WVB104" s="197"/>
      <c r="WVC104" s="197"/>
      <c r="WVD104" s="197"/>
      <c r="WVE104" s="197"/>
      <c r="WVF104" s="197"/>
      <c r="WVG104" s="197"/>
      <c r="WVH104" s="197"/>
      <c r="WVI104" s="197"/>
      <c r="WVJ104" s="197"/>
      <c r="WVK104" s="197"/>
      <c r="WVL104" s="197"/>
      <c r="WVM104" s="197"/>
      <c r="WVN104" s="197"/>
      <c r="WVO104" s="197"/>
      <c r="WVP104" s="197"/>
      <c r="WVQ104" s="197"/>
      <c r="WVR104" s="197"/>
      <c r="WVS104" s="197"/>
      <c r="WVT104" s="197"/>
      <c r="WVU104" s="197"/>
      <c r="WVV104" s="197"/>
      <c r="WVW104" s="197"/>
      <c r="WVX104" s="197"/>
      <c r="WVY104" s="197"/>
      <c r="WVZ104" s="197"/>
      <c r="WWA104" s="197"/>
      <c r="WWB104" s="197"/>
      <c r="WWC104" s="197"/>
      <c r="WWD104" s="197"/>
      <c r="WWE104" s="197"/>
      <c r="WWF104" s="197"/>
      <c r="WWG104" s="197"/>
      <c r="WWH104" s="197"/>
      <c r="WWI104" s="197"/>
      <c r="WWJ104" s="197"/>
      <c r="WWK104" s="197"/>
      <c r="WWL104" s="197"/>
      <c r="WWM104" s="197"/>
      <c r="WWN104" s="197"/>
      <c r="WWO104" s="197"/>
      <c r="WWP104" s="197"/>
      <c r="WWQ104" s="197"/>
      <c r="WWR104" s="197"/>
      <c r="WWS104" s="197"/>
      <c r="WWT104" s="197"/>
      <c r="WWU104" s="197"/>
      <c r="WWV104" s="197"/>
      <c r="WWW104" s="197"/>
      <c r="WWX104" s="197"/>
      <c r="WWY104" s="197"/>
      <c r="WWZ104" s="197"/>
      <c r="WXA104" s="197"/>
      <c r="WXB104" s="197"/>
      <c r="WXC104" s="197"/>
      <c r="WXD104" s="197"/>
      <c r="WXE104" s="197"/>
      <c r="WXF104" s="197"/>
      <c r="WXG104" s="197"/>
      <c r="WXH104" s="197"/>
      <c r="WXI104" s="197"/>
      <c r="WXJ104" s="197"/>
      <c r="WXK104" s="197"/>
      <c r="WXL104" s="197"/>
      <c r="WXM104" s="197"/>
      <c r="WXN104" s="197"/>
      <c r="WXO104" s="197"/>
      <c r="WXP104" s="197"/>
      <c r="WXQ104" s="197"/>
      <c r="WXR104" s="197"/>
      <c r="WXS104" s="197"/>
      <c r="WXT104" s="197"/>
      <c r="WXU104" s="197"/>
      <c r="WXV104" s="197"/>
      <c r="WXW104" s="197"/>
      <c r="WXX104" s="197"/>
      <c r="WXY104" s="197"/>
      <c r="WXZ104" s="197"/>
      <c r="WYA104" s="197"/>
      <c r="WYB104" s="197"/>
      <c r="WYC104" s="197"/>
      <c r="WYD104" s="197"/>
      <c r="WYE104" s="197"/>
      <c r="WYF104" s="197"/>
      <c r="WYG104" s="197"/>
      <c r="WYH104" s="197"/>
      <c r="WYI104" s="197"/>
      <c r="WYJ104" s="197"/>
      <c r="WYK104" s="197"/>
      <c r="WYL104" s="197"/>
      <c r="WYM104" s="197"/>
      <c r="WYN104" s="197"/>
      <c r="WYO104" s="197"/>
      <c r="WYP104" s="197"/>
      <c r="WYQ104" s="197"/>
      <c r="WYR104" s="197"/>
      <c r="WYS104" s="197"/>
      <c r="WYT104" s="197"/>
      <c r="WYU104" s="197"/>
      <c r="WYV104" s="197"/>
      <c r="WYW104" s="197"/>
      <c r="WYX104" s="197"/>
      <c r="WYY104" s="197"/>
      <c r="WYZ104" s="197"/>
      <c r="WZA104" s="197"/>
      <c r="WZB104" s="197"/>
      <c r="WZC104" s="197"/>
      <c r="WZD104" s="197"/>
      <c r="WZE104" s="197"/>
      <c r="WZF104" s="197"/>
      <c r="WZG104" s="197"/>
      <c r="WZH104" s="197"/>
      <c r="WZI104" s="197"/>
      <c r="WZJ104" s="197"/>
      <c r="WZK104" s="197"/>
      <c r="WZL104" s="197"/>
      <c r="WZM104" s="197"/>
      <c r="WZN104" s="197"/>
      <c r="WZO104" s="197"/>
      <c r="WZP104" s="197"/>
      <c r="WZQ104" s="197"/>
      <c r="WZR104" s="197"/>
      <c r="WZS104" s="197"/>
      <c r="WZT104" s="197"/>
      <c r="WZU104" s="197"/>
      <c r="WZV104" s="197"/>
      <c r="WZW104" s="197"/>
      <c r="WZX104" s="197"/>
      <c r="WZY104" s="197"/>
      <c r="WZZ104" s="197"/>
      <c r="XAA104" s="197"/>
      <c r="XAB104" s="197"/>
      <c r="XAC104" s="197"/>
      <c r="XAD104" s="197"/>
      <c r="XAE104" s="197"/>
      <c r="XAF104" s="197"/>
      <c r="XAG104" s="197"/>
      <c r="XAH104" s="197"/>
      <c r="XAI104" s="197"/>
      <c r="XAJ104" s="197"/>
      <c r="XAK104" s="197"/>
      <c r="XAL104" s="197"/>
      <c r="XAM104" s="197"/>
      <c r="XAN104" s="197"/>
      <c r="XAO104" s="197"/>
      <c r="XAP104" s="197"/>
      <c r="XAQ104" s="197"/>
      <c r="XAR104" s="197"/>
      <c r="XAS104" s="197"/>
      <c r="XAT104" s="197"/>
      <c r="XAU104" s="197"/>
      <c r="XAV104" s="197"/>
      <c r="XAW104" s="197"/>
      <c r="XAX104" s="197"/>
      <c r="XAY104" s="197"/>
      <c r="XAZ104" s="197"/>
      <c r="XBA104" s="197"/>
      <c r="XBB104" s="197"/>
      <c r="XBC104" s="197"/>
      <c r="XBD104" s="197"/>
      <c r="XBE104" s="197"/>
      <c r="XBF104" s="197"/>
      <c r="XBG104" s="197"/>
      <c r="XBH104" s="197"/>
      <c r="XBI104" s="197"/>
      <c r="XBJ104" s="197"/>
      <c r="XBK104" s="197"/>
      <c r="XBL104" s="197"/>
      <c r="XBM104" s="197"/>
      <c r="XBN104" s="197"/>
      <c r="XBO104" s="197"/>
      <c r="XBP104" s="197"/>
      <c r="XBQ104" s="197"/>
      <c r="XBR104" s="197"/>
      <c r="XBS104" s="197"/>
      <c r="XBT104" s="197"/>
      <c r="XBU104" s="197"/>
      <c r="XBV104" s="197"/>
      <c r="XBW104" s="197"/>
      <c r="XBX104" s="197"/>
      <c r="XBY104" s="197"/>
      <c r="XBZ104" s="197"/>
      <c r="XCA104" s="197"/>
      <c r="XCB104" s="197"/>
      <c r="XCC104" s="197"/>
      <c r="XCD104" s="197"/>
      <c r="XCE104" s="197"/>
      <c r="XCF104" s="197"/>
      <c r="XCG104" s="197"/>
      <c r="XCH104" s="197"/>
      <c r="XCI104" s="197"/>
      <c r="XCJ104" s="197"/>
      <c r="XCK104" s="197"/>
      <c r="XCL104" s="197"/>
      <c r="XCM104" s="197"/>
      <c r="XCN104" s="197"/>
      <c r="XCO104" s="197"/>
      <c r="XCP104" s="197"/>
      <c r="XCQ104" s="197"/>
      <c r="XCR104" s="197"/>
      <c r="XCS104" s="197"/>
      <c r="XCT104" s="197"/>
      <c r="XCU104" s="197"/>
      <c r="XCV104" s="197"/>
      <c r="XCW104" s="197"/>
      <c r="XCX104" s="197"/>
      <c r="XCY104" s="197"/>
      <c r="XCZ104" s="197"/>
      <c r="XDA104" s="197"/>
      <c r="XDB104" s="197"/>
      <c r="XDC104" s="197"/>
      <c r="XDD104" s="197"/>
      <c r="XDE104" s="197"/>
      <c r="XDF104" s="197"/>
      <c r="XDG104" s="197"/>
      <c r="XDH104" s="197"/>
      <c r="XDI104" s="197"/>
      <c r="XDJ104" s="197"/>
      <c r="XDK104" s="197"/>
      <c r="XDL104" s="197"/>
      <c r="XDM104" s="197"/>
      <c r="XDN104" s="197"/>
      <c r="XDO104" s="197"/>
      <c r="XDP104" s="197"/>
      <c r="XDQ104" s="197"/>
      <c r="XDR104" s="197"/>
      <c r="XDS104" s="197"/>
      <c r="XDT104" s="197"/>
      <c r="XDU104" s="197"/>
      <c r="XDV104" s="197"/>
      <c r="XDW104" s="197"/>
      <c r="XDX104" s="197"/>
      <c r="XDY104" s="197"/>
      <c r="XDZ104" s="197"/>
      <c r="XEA104" s="197"/>
      <c r="XEB104" s="197"/>
      <c r="XEC104" s="197"/>
      <c r="XED104" s="197"/>
      <c r="XEE104" s="197"/>
      <c r="XEF104" s="197"/>
      <c r="XEG104" s="197"/>
      <c r="XEH104" s="197"/>
      <c r="XEI104" s="197"/>
      <c r="XEJ104" s="197"/>
      <c r="XEK104" s="197"/>
      <c r="XEL104" s="197"/>
      <c r="XEM104" s="197"/>
      <c r="XEN104" s="197"/>
      <c r="XEO104" s="197"/>
      <c r="XEP104" s="197"/>
      <c r="XEQ104" s="197"/>
      <c r="XER104" s="197"/>
      <c r="XES104" s="197"/>
      <c r="XET104" s="197"/>
      <c r="XEU104" s="197"/>
      <c r="XEV104" s="197"/>
      <c r="XEW104" s="197"/>
      <c r="XEX104" s="197"/>
      <c r="XEY104" s="197"/>
      <c r="XEZ104" s="197"/>
      <c r="XFA104" s="197"/>
      <c r="XFB104" s="197"/>
    </row>
    <row r="107" spans="1:16382" x14ac:dyDescent="0.2">
      <c r="A107" s="202"/>
      <c r="B107" s="202"/>
      <c r="C107" s="203"/>
      <c r="D107" s="198"/>
      <c r="E107" s="198"/>
      <c r="F107" s="198"/>
      <c r="G107" s="198"/>
      <c r="H107" s="198"/>
      <c r="I107" s="198"/>
      <c r="J107" s="198"/>
      <c r="K107" s="198"/>
      <c r="L107" s="198"/>
      <c r="M107" s="199"/>
    </row>
    <row r="108" spans="1:16382" x14ac:dyDescent="0.2">
      <c r="A108" s="202"/>
      <c r="B108" s="202"/>
      <c r="C108" s="203"/>
      <c r="D108" s="198"/>
      <c r="E108" s="198"/>
      <c r="F108" s="198"/>
      <c r="G108" s="198"/>
      <c r="H108" s="198"/>
      <c r="I108" s="198"/>
      <c r="J108" s="198"/>
      <c r="K108" s="198"/>
      <c r="L108" s="198"/>
      <c r="M108" s="199"/>
    </row>
    <row r="109" spans="1:16382" x14ac:dyDescent="0.2">
      <c r="A109" s="202"/>
      <c r="B109" s="202"/>
      <c r="C109" s="203"/>
      <c r="D109" s="198"/>
      <c r="E109" s="198"/>
      <c r="F109" s="198"/>
      <c r="G109" s="198"/>
      <c r="H109" s="198"/>
      <c r="I109" s="198"/>
      <c r="J109" s="198"/>
      <c r="K109" s="198"/>
      <c r="L109" s="198"/>
      <c r="M109" s="199"/>
    </row>
    <row r="110" spans="1:16382" x14ac:dyDescent="0.2">
      <c r="A110" s="202"/>
      <c r="B110" s="202"/>
      <c r="C110" s="203"/>
      <c r="D110" s="198"/>
      <c r="E110" s="198"/>
      <c r="F110" s="198"/>
      <c r="G110" s="198"/>
      <c r="H110" s="198"/>
      <c r="I110" s="198"/>
      <c r="J110" s="198"/>
      <c r="K110" s="198"/>
      <c r="L110" s="198"/>
      <c r="M110" s="199"/>
    </row>
    <row r="111" spans="1:16382" x14ac:dyDescent="0.2">
      <c r="A111" s="202"/>
      <c r="B111" s="202"/>
      <c r="C111" s="203"/>
      <c r="D111" s="198"/>
      <c r="E111" s="198"/>
      <c r="F111" s="198"/>
      <c r="G111" s="198"/>
      <c r="H111" s="198"/>
      <c r="I111" s="198"/>
      <c r="J111" s="198"/>
      <c r="K111" s="198"/>
      <c r="L111" s="198"/>
      <c r="M111" s="199"/>
    </row>
    <row r="112" spans="1:16382" x14ac:dyDescent="0.2">
      <c r="A112" s="202"/>
      <c r="B112" s="202"/>
      <c r="C112" s="203"/>
      <c r="D112" s="198"/>
      <c r="E112" s="198"/>
      <c r="F112" s="198"/>
      <c r="G112" s="198"/>
      <c r="H112" s="198"/>
      <c r="I112" s="198"/>
      <c r="J112" s="198"/>
      <c r="K112" s="198"/>
      <c r="L112" s="198"/>
      <c r="M112" s="199"/>
    </row>
    <row r="113" spans="1:13" x14ac:dyDescent="0.2">
      <c r="A113" s="202"/>
      <c r="B113" s="202"/>
      <c r="C113" s="203"/>
      <c r="D113" s="198"/>
      <c r="E113" s="198"/>
      <c r="F113" s="198"/>
      <c r="G113" s="198"/>
      <c r="H113" s="198"/>
      <c r="I113" s="198"/>
      <c r="J113" s="198"/>
      <c r="K113" s="198"/>
      <c r="L113" s="198"/>
      <c r="M113" s="199"/>
    </row>
    <row r="114" spans="1:13" x14ac:dyDescent="0.2">
      <c r="A114" s="202"/>
      <c r="B114" s="202"/>
      <c r="C114" s="203"/>
      <c r="D114" s="198"/>
      <c r="E114" s="198"/>
      <c r="F114" s="198"/>
      <c r="G114" s="198"/>
      <c r="H114" s="198"/>
      <c r="I114" s="198"/>
      <c r="J114" s="198"/>
      <c r="K114" s="198"/>
      <c r="L114" s="198"/>
      <c r="M114" s="199"/>
    </row>
    <row r="115" spans="1:13" x14ac:dyDescent="0.2">
      <c r="A115" s="202"/>
      <c r="B115" s="202"/>
      <c r="C115" s="203"/>
      <c r="D115" s="198"/>
      <c r="E115" s="198"/>
      <c r="F115" s="198"/>
      <c r="G115" s="198"/>
      <c r="H115" s="198"/>
      <c r="I115" s="198"/>
      <c r="J115" s="198"/>
      <c r="K115" s="198"/>
      <c r="L115" s="198"/>
      <c r="M115" s="199"/>
    </row>
    <row r="116" spans="1:13" x14ac:dyDescent="0.2">
      <c r="A116" s="202"/>
      <c r="B116" s="202"/>
      <c r="C116" s="203"/>
      <c r="D116" s="198"/>
      <c r="E116" s="198"/>
      <c r="F116" s="198"/>
      <c r="G116" s="198"/>
      <c r="H116" s="198"/>
      <c r="I116" s="198"/>
      <c r="J116" s="198"/>
      <c r="K116" s="198"/>
      <c r="L116" s="198"/>
      <c r="M116" s="199"/>
    </row>
    <row r="117" spans="1:13" x14ac:dyDescent="0.2">
      <c r="A117" s="202"/>
      <c r="B117" s="202"/>
      <c r="C117" s="203"/>
      <c r="D117" s="198"/>
      <c r="E117" s="198"/>
      <c r="F117" s="198"/>
      <c r="G117" s="198"/>
      <c r="H117" s="198"/>
      <c r="I117" s="198"/>
      <c r="J117" s="198"/>
      <c r="K117" s="198"/>
      <c r="L117" s="198"/>
      <c r="M117" s="199"/>
    </row>
    <row r="118" spans="1:13" x14ac:dyDescent="0.2">
      <c r="A118" s="202"/>
      <c r="B118" s="202"/>
      <c r="C118" s="203"/>
      <c r="D118" s="198"/>
      <c r="E118" s="198"/>
      <c r="F118" s="198"/>
      <c r="G118" s="198"/>
      <c r="H118" s="198"/>
      <c r="I118" s="198"/>
      <c r="J118" s="198"/>
      <c r="K118" s="198"/>
      <c r="L118" s="198"/>
      <c r="M118" s="199"/>
    </row>
    <row r="119" spans="1:13" x14ac:dyDescent="0.2">
      <c r="A119" s="202"/>
      <c r="B119" s="202"/>
      <c r="C119" s="203"/>
      <c r="D119" s="198"/>
      <c r="E119" s="198"/>
      <c r="F119" s="198"/>
      <c r="G119" s="198"/>
      <c r="H119" s="198"/>
      <c r="I119" s="198"/>
      <c r="J119" s="198"/>
      <c r="K119" s="198"/>
      <c r="L119" s="198"/>
      <c r="M119" s="199"/>
    </row>
    <row r="120" spans="1:13" x14ac:dyDescent="0.2">
      <c r="A120" s="202"/>
      <c r="B120" s="202"/>
      <c r="C120" s="203"/>
      <c r="D120" s="198"/>
      <c r="E120" s="198"/>
      <c r="F120" s="198"/>
      <c r="G120" s="198"/>
      <c r="H120" s="198"/>
      <c r="I120" s="198"/>
      <c r="J120" s="198"/>
      <c r="K120" s="198"/>
      <c r="L120" s="198"/>
      <c r="M120" s="199"/>
    </row>
    <row r="121" spans="1:13" x14ac:dyDescent="0.2">
      <c r="A121" s="202"/>
      <c r="B121" s="202"/>
      <c r="C121" s="203"/>
      <c r="D121" s="198"/>
      <c r="E121" s="198"/>
      <c r="F121" s="198"/>
      <c r="G121" s="198"/>
      <c r="H121" s="198"/>
      <c r="I121" s="198"/>
      <c r="J121" s="198"/>
      <c r="K121" s="198"/>
      <c r="L121" s="198"/>
      <c r="M121" s="199"/>
    </row>
    <row r="122" spans="1:13" x14ac:dyDescent="0.2">
      <c r="A122" s="202"/>
      <c r="B122" s="202"/>
      <c r="C122" s="203"/>
      <c r="D122" s="198"/>
      <c r="E122" s="198"/>
      <c r="F122" s="198"/>
      <c r="G122" s="198"/>
      <c r="H122" s="198"/>
      <c r="I122" s="198"/>
      <c r="J122" s="198"/>
      <c r="K122" s="198"/>
      <c r="L122" s="198"/>
      <c r="M122" s="199"/>
    </row>
    <row r="123" spans="1:13" x14ac:dyDescent="0.2">
      <c r="A123" s="202"/>
      <c r="B123" s="202"/>
      <c r="C123" s="203"/>
      <c r="D123" s="198"/>
      <c r="E123" s="198"/>
      <c r="F123" s="198"/>
      <c r="G123" s="198"/>
      <c r="H123" s="198"/>
      <c r="I123" s="198"/>
      <c r="J123" s="198"/>
      <c r="K123" s="198"/>
      <c r="L123" s="198"/>
      <c r="M123" s="199"/>
    </row>
    <row r="124" spans="1:13" x14ac:dyDescent="0.2">
      <c r="A124" s="202"/>
      <c r="B124" s="202"/>
      <c r="C124" s="203"/>
      <c r="D124" s="198"/>
      <c r="E124" s="198"/>
      <c r="F124" s="198"/>
      <c r="G124" s="198"/>
      <c r="H124" s="198"/>
      <c r="I124" s="198"/>
      <c r="J124" s="198"/>
      <c r="K124" s="198"/>
      <c r="L124" s="198"/>
      <c r="M124" s="199"/>
    </row>
    <row r="125" spans="1:13" x14ac:dyDescent="0.2">
      <c r="A125" s="202"/>
      <c r="B125" s="202"/>
      <c r="C125" s="203"/>
      <c r="D125" s="198"/>
      <c r="E125" s="198"/>
      <c r="F125" s="198"/>
      <c r="G125" s="198"/>
      <c r="H125" s="198"/>
      <c r="I125" s="198"/>
      <c r="J125" s="198"/>
      <c r="K125" s="198"/>
      <c r="L125" s="198"/>
      <c r="M125" s="199"/>
    </row>
    <row r="126" spans="1:13" x14ac:dyDescent="0.2">
      <c r="A126" s="202"/>
      <c r="B126" s="202"/>
      <c r="C126" s="203"/>
      <c r="D126" s="198"/>
      <c r="E126" s="198"/>
      <c r="F126" s="198"/>
      <c r="G126" s="198"/>
      <c r="H126" s="198"/>
      <c r="I126" s="198"/>
      <c r="J126" s="198"/>
      <c r="K126" s="198"/>
      <c r="L126" s="198"/>
      <c r="M126" s="199"/>
    </row>
    <row r="127" spans="1:13" x14ac:dyDescent="0.2">
      <c r="A127" s="202"/>
      <c r="B127" s="202"/>
      <c r="C127" s="203"/>
      <c r="D127" s="198"/>
      <c r="E127" s="198"/>
      <c r="F127" s="198"/>
      <c r="G127" s="198"/>
      <c r="H127" s="198"/>
      <c r="I127" s="198"/>
      <c r="J127" s="198"/>
      <c r="K127" s="198"/>
      <c r="L127" s="198"/>
      <c r="M127" s="199"/>
    </row>
    <row r="128" spans="1:13" x14ac:dyDescent="0.2">
      <c r="A128" s="202"/>
      <c r="B128" s="202"/>
      <c r="C128" s="203"/>
      <c r="D128" s="198"/>
      <c r="E128" s="198"/>
      <c r="F128" s="198"/>
      <c r="G128" s="198"/>
      <c r="H128" s="198"/>
      <c r="I128" s="198"/>
      <c r="J128" s="198"/>
      <c r="K128" s="198"/>
      <c r="L128" s="198"/>
      <c r="M128" s="199"/>
    </row>
    <row r="129" spans="1:13" x14ac:dyDescent="0.2">
      <c r="A129" s="202"/>
      <c r="B129" s="202"/>
      <c r="C129" s="203"/>
      <c r="D129" s="198"/>
      <c r="E129" s="198"/>
      <c r="F129" s="198"/>
      <c r="G129" s="198"/>
      <c r="H129" s="198"/>
      <c r="I129" s="198"/>
      <c r="J129" s="198"/>
      <c r="K129" s="198"/>
      <c r="L129" s="198"/>
      <c r="M129" s="199"/>
    </row>
    <row r="130" spans="1:13" x14ac:dyDescent="0.2">
      <c r="A130" s="202"/>
      <c r="B130" s="202"/>
      <c r="C130" s="203"/>
      <c r="D130" s="198"/>
      <c r="E130" s="198"/>
      <c r="F130" s="198"/>
      <c r="G130" s="198"/>
      <c r="H130" s="198"/>
      <c r="I130" s="198"/>
      <c r="J130" s="198"/>
      <c r="K130" s="198"/>
      <c r="L130" s="198"/>
      <c r="M130" s="199"/>
    </row>
    <row r="131" spans="1:13" x14ac:dyDescent="0.2">
      <c r="A131" s="202"/>
      <c r="B131" s="202"/>
      <c r="C131" s="203"/>
      <c r="D131" s="198"/>
      <c r="E131" s="198"/>
      <c r="F131" s="198"/>
      <c r="G131" s="198"/>
      <c r="H131" s="198"/>
      <c r="I131" s="198"/>
      <c r="J131" s="198"/>
      <c r="K131" s="198"/>
      <c r="L131" s="198"/>
      <c r="M131" s="199"/>
    </row>
    <row r="132" spans="1:13" x14ac:dyDescent="0.2">
      <c r="A132" s="202"/>
      <c r="B132" s="202"/>
      <c r="C132" s="203"/>
      <c r="D132" s="198"/>
      <c r="E132" s="198"/>
      <c r="F132" s="198"/>
      <c r="G132" s="198"/>
      <c r="H132" s="198"/>
      <c r="I132" s="198"/>
      <c r="J132" s="198"/>
      <c r="K132" s="198"/>
      <c r="L132" s="198"/>
      <c r="M132" s="199"/>
    </row>
    <row r="133" spans="1:13" x14ac:dyDescent="0.2">
      <c r="A133" s="202"/>
      <c r="B133" s="202"/>
      <c r="C133" s="203"/>
      <c r="D133" s="198"/>
      <c r="E133" s="198"/>
      <c r="F133" s="198"/>
      <c r="G133" s="198"/>
      <c r="H133" s="198"/>
      <c r="I133" s="198"/>
      <c r="J133" s="198"/>
      <c r="K133" s="198"/>
      <c r="L133" s="198"/>
      <c r="M133" s="199"/>
    </row>
    <row r="134" spans="1:13" x14ac:dyDescent="0.2">
      <c r="A134" s="202"/>
      <c r="B134" s="202"/>
      <c r="C134" s="203"/>
      <c r="D134" s="198"/>
      <c r="E134" s="198"/>
      <c r="F134" s="198"/>
      <c r="G134" s="198"/>
      <c r="H134" s="198"/>
      <c r="I134" s="198"/>
      <c r="J134" s="198"/>
      <c r="K134" s="198"/>
      <c r="L134" s="198"/>
      <c r="M134" s="199"/>
    </row>
    <row r="135" spans="1:13" x14ac:dyDescent="0.2">
      <c r="A135" s="202"/>
      <c r="B135" s="202"/>
      <c r="C135" s="203"/>
      <c r="D135" s="198"/>
      <c r="E135" s="198"/>
      <c r="F135" s="198"/>
      <c r="G135" s="198"/>
      <c r="H135" s="198"/>
      <c r="I135" s="198"/>
      <c r="J135" s="198"/>
      <c r="K135" s="198"/>
      <c r="L135" s="198"/>
      <c r="M135" s="199"/>
    </row>
    <row r="136" spans="1:13" x14ac:dyDescent="0.2">
      <c r="A136" s="202"/>
      <c r="B136" s="202"/>
      <c r="C136" s="203"/>
      <c r="D136" s="198"/>
      <c r="E136" s="198"/>
      <c r="F136" s="198"/>
      <c r="G136" s="198"/>
      <c r="H136" s="198"/>
      <c r="I136" s="198"/>
      <c r="J136" s="198"/>
      <c r="K136" s="198"/>
      <c r="L136" s="198"/>
      <c r="M136" s="199"/>
    </row>
    <row r="137" spans="1:13" x14ac:dyDescent="0.2">
      <c r="A137" s="202"/>
      <c r="B137" s="202"/>
      <c r="C137" s="203"/>
      <c r="D137" s="198"/>
      <c r="E137" s="198"/>
      <c r="F137" s="198"/>
      <c r="G137" s="198"/>
      <c r="H137" s="198"/>
      <c r="I137" s="198"/>
      <c r="J137" s="198"/>
      <c r="K137" s="198"/>
      <c r="L137" s="198"/>
      <c r="M137" s="199"/>
    </row>
    <row r="138" spans="1:13" x14ac:dyDescent="0.2">
      <c r="A138" s="200"/>
      <c r="B138" s="200"/>
      <c r="C138" s="200"/>
      <c r="D138" s="198"/>
      <c r="E138" s="198"/>
      <c r="F138" s="198"/>
      <c r="G138" s="198"/>
      <c r="H138" s="198"/>
      <c r="I138" s="198"/>
      <c r="J138" s="198"/>
      <c r="K138" s="198"/>
      <c r="L138" s="198"/>
      <c r="M138" s="199"/>
    </row>
    <row r="139" spans="1:13" x14ac:dyDescent="0.2">
      <c r="A139" s="200"/>
      <c r="B139" s="200"/>
      <c r="C139" s="200"/>
      <c r="D139" s="198"/>
      <c r="E139" s="198"/>
      <c r="F139" s="198"/>
      <c r="G139" s="198"/>
      <c r="H139" s="198"/>
      <c r="I139" s="198"/>
      <c r="J139" s="198"/>
      <c r="K139" s="198"/>
      <c r="L139" s="198"/>
      <c r="M139" s="199"/>
    </row>
    <row r="140" spans="1:13" x14ac:dyDescent="0.2">
      <c r="A140" s="200"/>
      <c r="B140" s="200"/>
      <c r="C140" s="200"/>
      <c r="D140" s="198"/>
      <c r="E140" s="198"/>
      <c r="F140" s="198"/>
      <c r="G140" s="198"/>
      <c r="H140" s="198"/>
      <c r="I140" s="198"/>
      <c r="J140" s="198"/>
      <c r="K140" s="198"/>
      <c r="L140" s="198"/>
      <c r="M140" s="199"/>
    </row>
  </sheetData>
  <mergeCells count="12">
    <mergeCell ref="I94:J94"/>
    <mergeCell ref="B99:L99"/>
    <mergeCell ref="A2:L2"/>
    <mergeCell ref="A4:A6"/>
    <mergeCell ref="B4:B6"/>
    <mergeCell ref="C4:D4"/>
    <mergeCell ref="E4:F4"/>
    <mergeCell ref="G4:H4"/>
    <mergeCell ref="I4:J4"/>
    <mergeCell ref="K4:L4"/>
    <mergeCell ref="K5:K6"/>
    <mergeCell ref="L5:L6"/>
  </mergeCells>
  <conditionalFormatting sqref="M7:N103">
    <cfRule type="cellIs" dxfId="10" priority="2" operator="greaterThan">
      <formula>0.2</formula>
    </cfRule>
  </conditionalFormatting>
  <conditionalFormatting sqref="M7:M103 N7:N93">
    <cfRule type="cellIs" dxfId="9" priority="1" operator="greaterThan">
      <formula>0.05</formula>
    </cfRule>
  </conditionalFormatting>
  <pageMargins left="0.7" right="0.7" top="0.75" bottom="0.75" header="0.3" footer="0.3"/>
  <ignoredErrors>
    <ignoredError sqref="C93:D93" formulaRange="1"/>
  </ignoredErrors>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2:DZ95"/>
  <sheetViews>
    <sheetView showGridLines="0" zoomScaleNormal="100" workbookViewId="0">
      <pane xSplit="2" ySplit="3" topLeftCell="DR4" activePane="bottomRight" state="frozen"/>
      <selection pane="topRight" activeCell="C1" sqref="C1"/>
      <selection pane="bottomLeft" activeCell="A4" sqref="A4"/>
      <selection pane="bottomRight"/>
    </sheetView>
  </sheetViews>
  <sheetFormatPr baseColWidth="10" defaultColWidth="11.42578125" defaultRowHeight="12.75" x14ac:dyDescent="0.2"/>
  <cols>
    <col min="1" max="1" width="4.7109375" style="75" customWidth="1"/>
    <col min="2" max="2" width="105.85546875" style="75" customWidth="1"/>
    <col min="3" max="22" width="15.85546875" style="75" customWidth="1"/>
    <col min="23" max="35" width="15.85546875" style="76" customWidth="1"/>
    <col min="36" max="36" width="15.85546875" style="75" customWidth="1"/>
    <col min="37" max="37" width="15.85546875" style="76" customWidth="1"/>
    <col min="38" max="78" width="15.85546875" style="75" customWidth="1"/>
    <col min="79" max="79" width="15.85546875" style="76" customWidth="1"/>
    <col min="80" max="89" width="15.85546875" style="75" customWidth="1"/>
    <col min="90" max="106" width="15.85546875" style="76" customWidth="1"/>
    <col min="107" max="112" width="15.85546875" style="75" customWidth="1"/>
    <col min="113" max="114" width="15.85546875" style="76" customWidth="1"/>
    <col min="115" max="120" width="15.85546875" style="75" customWidth="1"/>
    <col min="121" max="122" width="15.85546875" style="76" customWidth="1"/>
    <col min="123" max="128" width="15.85546875" style="75" customWidth="1"/>
    <col min="129" max="129" width="15" style="75" customWidth="1"/>
    <col min="130" max="16384" width="11.42578125" style="75"/>
  </cols>
  <sheetData>
    <row r="2" spans="1:130" ht="15" x14ac:dyDescent="0.2">
      <c r="A2" s="420" t="s">
        <v>479</v>
      </c>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420"/>
      <c r="AU2" s="420"/>
      <c r="AV2" s="420"/>
      <c r="AW2" s="420"/>
      <c r="AX2" s="420"/>
      <c r="AY2" s="420"/>
      <c r="AZ2" s="420"/>
      <c r="BA2" s="420"/>
      <c r="BB2" s="420"/>
      <c r="BC2" s="420"/>
      <c r="BD2" s="420"/>
      <c r="BE2" s="420"/>
      <c r="BF2" s="420"/>
      <c r="BG2" s="420"/>
      <c r="BH2" s="420"/>
      <c r="BI2" s="420"/>
      <c r="BJ2" s="420"/>
      <c r="BK2" s="420"/>
      <c r="BL2" s="420"/>
      <c r="BM2" s="420"/>
      <c r="BN2" s="420"/>
      <c r="BO2" s="420"/>
      <c r="BP2" s="420"/>
      <c r="BQ2" s="420"/>
      <c r="BR2" s="420"/>
      <c r="BS2" s="420"/>
      <c r="BT2" s="420"/>
      <c r="BU2" s="420"/>
      <c r="BV2" s="420"/>
      <c r="BW2" s="420"/>
      <c r="BX2" s="420"/>
      <c r="BY2" s="420"/>
      <c r="BZ2" s="420"/>
      <c r="CA2" s="420"/>
      <c r="CB2" s="420"/>
      <c r="CC2" s="420"/>
      <c r="CD2" s="420"/>
      <c r="CE2" s="420"/>
      <c r="CF2" s="420"/>
      <c r="CG2" s="420"/>
      <c r="CH2" s="420"/>
      <c r="CI2" s="420"/>
      <c r="CJ2" s="420"/>
      <c r="CK2" s="420"/>
      <c r="CL2" s="420"/>
      <c r="CM2" s="420"/>
      <c r="CN2" s="420"/>
      <c r="CO2" s="420"/>
      <c r="CP2" s="420"/>
      <c r="CQ2" s="420"/>
      <c r="CR2" s="420"/>
      <c r="CS2" s="420"/>
      <c r="CT2" s="420"/>
      <c r="CU2" s="420"/>
      <c r="CV2" s="420"/>
      <c r="CW2" s="420"/>
      <c r="CX2" s="420"/>
      <c r="CY2" s="420"/>
      <c r="CZ2" s="420"/>
      <c r="DA2" s="420"/>
      <c r="DB2" s="420"/>
      <c r="DC2" s="420"/>
      <c r="DD2" s="420"/>
      <c r="DE2" s="420"/>
      <c r="DF2" s="420"/>
      <c r="DG2" s="420"/>
      <c r="DH2" s="420"/>
      <c r="DI2" s="420"/>
      <c r="DJ2" s="420"/>
      <c r="DK2" s="420"/>
      <c r="DL2" s="420"/>
      <c r="DM2" s="420"/>
      <c r="DN2" s="420"/>
      <c r="DO2" s="420"/>
      <c r="DP2" s="420"/>
      <c r="DQ2" s="369"/>
      <c r="DR2" s="369"/>
      <c r="DS2" s="369"/>
      <c r="DT2" s="369"/>
      <c r="DU2" s="369"/>
      <c r="DV2" s="369"/>
      <c r="DW2" s="369"/>
      <c r="DX2" s="369"/>
    </row>
    <row r="4" spans="1:130" ht="43.5" customHeight="1" x14ac:dyDescent="0.2">
      <c r="A4" s="394" t="s">
        <v>233</v>
      </c>
      <c r="B4" s="402" t="s">
        <v>0</v>
      </c>
      <c r="C4" s="405" t="s">
        <v>430</v>
      </c>
      <c r="D4" s="405"/>
      <c r="E4" s="405" t="s">
        <v>434</v>
      </c>
      <c r="F4" s="405"/>
      <c r="G4" s="405" t="s">
        <v>435</v>
      </c>
      <c r="H4" s="405"/>
      <c r="I4" s="405" t="s">
        <v>480</v>
      </c>
      <c r="J4" s="405"/>
      <c r="K4" s="405" t="s">
        <v>481</v>
      </c>
      <c r="L4" s="405"/>
      <c r="M4" s="405" t="s">
        <v>482</v>
      </c>
      <c r="N4" s="405"/>
      <c r="O4" s="405" t="s">
        <v>483</v>
      </c>
      <c r="P4" s="405"/>
      <c r="Q4" s="405" t="s">
        <v>437</v>
      </c>
      <c r="R4" s="405"/>
      <c r="S4" s="405" t="s">
        <v>438</v>
      </c>
      <c r="T4" s="405"/>
      <c r="U4" s="405" t="s">
        <v>439</v>
      </c>
      <c r="V4" s="405"/>
      <c r="W4" s="405" t="s">
        <v>440</v>
      </c>
      <c r="X4" s="405"/>
      <c r="Y4" s="405" t="s">
        <v>442</v>
      </c>
      <c r="Z4" s="405"/>
      <c r="AA4" s="405" t="s">
        <v>443</v>
      </c>
      <c r="AB4" s="405"/>
      <c r="AC4" s="405" t="s">
        <v>444</v>
      </c>
      <c r="AD4" s="405"/>
      <c r="AE4" s="405" t="s">
        <v>445</v>
      </c>
      <c r="AF4" s="405"/>
      <c r="AG4" s="405" t="s">
        <v>450</v>
      </c>
      <c r="AH4" s="405"/>
      <c r="AI4" s="405" t="s">
        <v>451</v>
      </c>
      <c r="AJ4" s="405"/>
      <c r="AK4" s="405" t="s">
        <v>452</v>
      </c>
      <c r="AL4" s="405"/>
      <c r="AM4" s="405" t="s">
        <v>453</v>
      </c>
      <c r="AN4" s="405"/>
      <c r="AO4" s="405" t="s">
        <v>455</v>
      </c>
      <c r="AP4" s="405"/>
      <c r="AQ4" s="405" t="s">
        <v>456</v>
      </c>
      <c r="AR4" s="405"/>
      <c r="AS4" s="405" t="s">
        <v>457</v>
      </c>
      <c r="AT4" s="405"/>
      <c r="AU4" s="405" t="s">
        <v>458</v>
      </c>
      <c r="AV4" s="405"/>
      <c r="AW4" s="405" t="s">
        <v>460</v>
      </c>
      <c r="AX4" s="405"/>
      <c r="AY4" s="405" t="s">
        <v>461</v>
      </c>
      <c r="AZ4" s="405"/>
      <c r="BA4" s="405" t="s">
        <v>462</v>
      </c>
      <c r="BB4" s="405"/>
      <c r="BC4" s="405" t="s">
        <v>463</v>
      </c>
      <c r="BD4" s="405"/>
      <c r="BE4" s="405" t="s">
        <v>465</v>
      </c>
      <c r="BF4" s="405"/>
      <c r="BG4" s="405" t="s">
        <v>466</v>
      </c>
      <c r="BH4" s="405"/>
      <c r="BI4" s="405" t="s">
        <v>467</v>
      </c>
      <c r="BJ4" s="405"/>
      <c r="BK4" s="405" t="s">
        <v>468</v>
      </c>
      <c r="BL4" s="405"/>
      <c r="BM4" s="405" t="s">
        <v>301</v>
      </c>
      <c r="BN4" s="405"/>
      <c r="BO4" s="405" t="s">
        <v>303</v>
      </c>
      <c r="BP4" s="405"/>
      <c r="BQ4" s="405" t="s">
        <v>305</v>
      </c>
      <c r="BR4" s="405"/>
      <c r="BS4" s="405" t="s">
        <v>306</v>
      </c>
      <c r="BT4" s="405"/>
      <c r="BU4" s="405" t="s">
        <v>317</v>
      </c>
      <c r="BV4" s="405"/>
      <c r="BW4" s="405" t="s">
        <v>318</v>
      </c>
      <c r="BX4" s="405"/>
      <c r="BY4" s="405" t="s">
        <v>319</v>
      </c>
      <c r="BZ4" s="405"/>
      <c r="CA4" s="405" t="s">
        <v>320</v>
      </c>
      <c r="CB4" s="405"/>
      <c r="CC4" s="405" t="s">
        <v>344</v>
      </c>
      <c r="CD4" s="405"/>
      <c r="CE4" s="405" t="s">
        <v>347</v>
      </c>
      <c r="CF4" s="405"/>
      <c r="CG4" s="405" t="s">
        <v>348</v>
      </c>
      <c r="CH4" s="405"/>
      <c r="CI4" s="405" t="s">
        <v>349</v>
      </c>
      <c r="CJ4" s="405"/>
      <c r="CK4" s="405" t="s">
        <v>361</v>
      </c>
      <c r="CL4" s="405"/>
      <c r="CM4" s="405" t="s">
        <v>358</v>
      </c>
      <c r="CN4" s="405"/>
      <c r="CO4" s="405" t="s">
        <v>359</v>
      </c>
      <c r="CP4" s="405"/>
      <c r="CQ4" s="405" t="s">
        <v>360</v>
      </c>
      <c r="CR4" s="405"/>
      <c r="CS4" s="405" t="s">
        <v>366</v>
      </c>
      <c r="CT4" s="405"/>
      <c r="CU4" s="405" t="s">
        <v>367</v>
      </c>
      <c r="CV4" s="405"/>
      <c r="CW4" s="405" t="s">
        <v>368</v>
      </c>
      <c r="CX4" s="405"/>
      <c r="CY4" s="405" t="s">
        <v>369</v>
      </c>
      <c r="CZ4" s="405"/>
      <c r="DA4" s="405" t="s">
        <v>378</v>
      </c>
      <c r="DB4" s="405"/>
      <c r="DC4" s="405" t="s">
        <v>379</v>
      </c>
      <c r="DD4" s="405"/>
      <c r="DE4" s="405" t="s">
        <v>380</v>
      </c>
      <c r="DF4" s="405"/>
      <c r="DG4" s="405" t="s">
        <v>381</v>
      </c>
      <c r="DH4" s="405"/>
      <c r="DI4" s="405" t="s">
        <v>385</v>
      </c>
      <c r="DJ4" s="405"/>
      <c r="DK4" s="405" t="s">
        <v>391</v>
      </c>
      <c r="DL4" s="405"/>
      <c r="DM4" s="405" t="s">
        <v>392</v>
      </c>
      <c r="DN4" s="405"/>
      <c r="DO4" s="400" t="s">
        <v>393</v>
      </c>
      <c r="DP4" s="401"/>
      <c r="DQ4" s="405" t="s">
        <v>491</v>
      </c>
      <c r="DR4" s="405"/>
      <c r="DS4" s="405" t="s">
        <v>492</v>
      </c>
      <c r="DT4" s="405"/>
      <c r="DU4" s="405" t="s">
        <v>493</v>
      </c>
      <c r="DV4" s="405"/>
      <c r="DW4" s="400" t="s">
        <v>494</v>
      </c>
      <c r="DX4" s="401"/>
      <c r="DY4" s="240"/>
    </row>
    <row r="5" spans="1:130" x14ac:dyDescent="0.2">
      <c r="A5" s="395"/>
      <c r="B5" s="403"/>
      <c r="C5" s="276" t="s">
        <v>54</v>
      </c>
      <c r="D5" s="277" t="s">
        <v>55</v>
      </c>
      <c r="E5" s="276" t="s">
        <v>54</v>
      </c>
      <c r="F5" s="277" t="s">
        <v>55</v>
      </c>
      <c r="G5" s="276" t="s">
        <v>54</v>
      </c>
      <c r="H5" s="277" t="s">
        <v>55</v>
      </c>
      <c r="I5" s="276" t="s">
        <v>54</v>
      </c>
      <c r="J5" s="277" t="s">
        <v>55</v>
      </c>
      <c r="K5" s="276" t="s">
        <v>54</v>
      </c>
      <c r="L5" s="277" t="s">
        <v>55</v>
      </c>
      <c r="M5" s="276" t="s">
        <v>54</v>
      </c>
      <c r="N5" s="277" t="s">
        <v>55</v>
      </c>
      <c r="O5" s="276" t="s">
        <v>54</v>
      </c>
      <c r="P5" s="277" t="s">
        <v>55</v>
      </c>
      <c r="Q5" s="276" t="s">
        <v>54</v>
      </c>
      <c r="R5" s="277" t="s">
        <v>55</v>
      </c>
      <c r="S5" s="276" t="s">
        <v>54</v>
      </c>
      <c r="T5" s="277" t="s">
        <v>55</v>
      </c>
      <c r="U5" s="276" t="s">
        <v>54</v>
      </c>
      <c r="V5" s="277" t="s">
        <v>55</v>
      </c>
      <c r="W5" s="276" t="s">
        <v>54</v>
      </c>
      <c r="X5" s="277" t="s">
        <v>55</v>
      </c>
      <c r="Y5" s="276" t="s">
        <v>54</v>
      </c>
      <c r="Z5" s="277" t="s">
        <v>55</v>
      </c>
      <c r="AA5" s="276" t="s">
        <v>54</v>
      </c>
      <c r="AB5" s="277" t="s">
        <v>55</v>
      </c>
      <c r="AC5" s="276" t="s">
        <v>54</v>
      </c>
      <c r="AD5" s="277" t="s">
        <v>55</v>
      </c>
      <c r="AE5" s="276" t="s">
        <v>54</v>
      </c>
      <c r="AF5" s="277" t="s">
        <v>55</v>
      </c>
      <c r="AG5" s="276" t="s">
        <v>54</v>
      </c>
      <c r="AH5" s="277" t="s">
        <v>55</v>
      </c>
      <c r="AI5" s="276" t="s">
        <v>54</v>
      </c>
      <c r="AJ5" s="277" t="s">
        <v>55</v>
      </c>
      <c r="AK5" s="276" t="s">
        <v>54</v>
      </c>
      <c r="AL5" s="277" t="s">
        <v>55</v>
      </c>
      <c r="AM5" s="276" t="s">
        <v>54</v>
      </c>
      <c r="AN5" s="277" t="s">
        <v>55</v>
      </c>
      <c r="AO5" s="276" t="s">
        <v>54</v>
      </c>
      <c r="AP5" s="277" t="s">
        <v>55</v>
      </c>
      <c r="AQ5" s="276" t="s">
        <v>54</v>
      </c>
      <c r="AR5" s="277" t="s">
        <v>55</v>
      </c>
      <c r="AS5" s="276" t="s">
        <v>54</v>
      </c>
      <c r="AT5" s="277" t="s">
        <v>55</v>
      </c>
      <c r="AU5" s="276" t="s">
        <v>54</v>
      </c>
      <c r="AV5" s="277" t="s">
        <v>55</v>
      </c>
      <c r="AW5" s="276" t="s">
        <v>54</v>
      </c>
      <c r="AX5" s="277" t="s">
        <v>55</v>
      </c>
      <c r="AY5" s="276" t="s">
        <v>54</v>
      </c>
      <c r="AZ5" s="277" t="s">
        <v>55</v>
      </c>
      <c r="BA5" s="276" t="s">
        <v>54</v>
      </c>
      <c r="BB5" s="277" t="s">
        <v>55</v>
      </c>
      <c r="BC5" s="276" t="s">
        <v>54</v>
      </c>
      <c r="BD5" s="277" t="s">
        <v>55</v>
      </c>
      <c r="BE5" s="276" t="s">
        <v>54</v>
      </c>
      <c r="BF5" s="277" t="s">
        <v>55</v>
      </c>
      <c r="BG5" s="276" t="s">
        <v>54</v>
      </c>
      <c r="BH5" s="277" t="s">
        <v>55</v>
      </c>
      <c r="BI5" s="276" t="s">
        <v>54</v>
      </c>
      <c r="BJ5" s="277" t="s">
        <v>55</v>
      </c>
      <c r="BK5" s="276" t="s">
        <v>54</v>
      </c>
      <c r="BL5" s="277" t="s">
        <v>55</v>
      </c>
      <c r="BM5" s="276" t="s">
        <v>54</v>
      </c>
      <c r="BN5" s="277" t="s">
        <v>55</v>
      </c>
      <c r="BO5" s="276" t="s">
        <v>54</v>
      </c>
      <c r="BP5" s="277" t="s">
        <v>55</v>
      </c>
      <c r="BQ5" s="276" t="s">
        <v>54</v>
      </c>
      <c r="BR5" s="277" t="s">
        <v>55</v>
      </c>
      <c r="BS5" s="276" t="s">
        <v>54</v>
      </c>
      <c r="BT5" s="277" t="s">
        <v>55</v>
      </c>
      <c r="BU5" s="276" t="s">
        <v>54</v>
      </c>
      <c r="BV5" s="277" t="s">
        <v>55</v>
      </c>
      <c r="BW5" s="276" t="s">
        <v>54</v>
      </c>
      <c r="BX5" s="277" t="s">
        <v>55</v>
      </c>
      <c r="BY5" s="276" t="s">
        <v>54</v>
      </c>
      <c r="BZ5" s="277" t="s">
        <v>55</v>
      </c>
      <c r="CA5" s="276" t="s">
        <v>54</v>
      </c>
      <c r="CB5" s="277" t="s">
        <v>55</v>
      </c>
      <c r="CC5" s="276" t="s">
        <v>54</v>
      </c>
      <c r="CD5" s="277" t="s">
        <v>55</v>
      </c>
      <c r="CE5" s="276" t="s">
        <v>54</v>
      </c>
      <c r="CF5" s="277" t="s">
        <v>55</v>
      </c>
      <c r="CG5" s="276" t="s">
        <v>54</v>
      </c>
      <c r="CH5" s="277" t="s">
        <v>55</v>
      </c>
      <c r="CI5" s="276" t="s">
        <v>54</v>
      </c>
      <c r="CJ5" s="277" t="s">
        <v>55</v>
      </c>
      <c r="CK5" s="276" t="s">
        <v>54</v>
      </c>
      <c r="CL5" s="277" t="s">
        <v>55</v>
      </c>
      <c r="CM5" s="276" t="s">
        <v>54</v>
      </c>
      <c r="CN5" s="277" t="s">
        <v>55</v>
      </c>
      <c r="CO5" s="276" t="s">
        <v>54</v>
      </c>
      <c r="CP5" s="277" t="s">
        <v>55</v>
      </c>
      <c r="CQ5" s="276" t="s">
        <v>54</v>
      </c>
      <c r="CR5" s="277" t="s">
        <v>55</v>
      </c>
      <c r="CS5" s="276" t="s">
        <v>54</v>
      </c>
      <c r="CT5" s="277" t="s">
        <v>55</v>
      </c>
      <c r="CU5" s="276" t="s">
        <v>54</v>
      </c>
      <c r="CV5" s="277" t="s">
        <v>55</v>
      </c>
      <c r="CW5" s="276" t="s">
        <v>54</v>
      </c>
      <c r="CX5" s="277" t="s">
        <v>55</v>
      </c>
      <c r="CY5" s="276" t="s">
        <v>54</v>
      </c>
      <c r="CZ5" s="277" t="s">
        <v>55</v>
      </c>
      <c r="DA5" s="276" t="s">
        <v>54</v>
      </c>
      <c r="DB5" s="277" t="s">
        <v>55</v>
      </c>
      <c r="DC5" s="276" t="s">
        <v>54</v>
      </c>
      <c r="DD5" s="277" t="s">
        <v>55</v>
      </c>
      <c r="DE5" s="276" t="s">
        <v>54</v>
      </c>
      <c r="DF5" s="277" t="s">
        <v>55</v>
      </c>
      <c r="DG5" s="276" t="s">
        <v>54</v>
      </c>
      <c r="DH5" s="277" t="s">
        <v>55</v>
      </c>
      <c r="DI5" s="276" t="s">
        <v>54</v>
      </c>
      <c r="DJ5" s="277" t="s">
        <v>55</v>
      </c>
      <c r="DK5" s="276" t="s">
        <v>54</v>
      </c>
      <c r="DL5" s="277" t="s">
        <v>55</v>
      </c>
      <c r="DM5" s="276" t="s">
        <v>54</v>
      </c>
      <c r="DN5" s="277" t="s">
        <v>55</v>
      </c>
      <c r="DO5" s="276" t="s">
        <v>54</v>
      </c>
      <c r="DP5" s="278" t="s">
        <v>55</v>
      </c>
      <c r="DQ5" s="367" t="s">
        <v>54</v>
      </c>
      <c r="DR5" s="277" t="s">
        <v>55</v>
      </c>
      <c r="DS5" s="367" t="s">
        <v>54</v>
      </c>
      <c r="DT5" s="277" t="s">
        <v>55</v>
      </c>
      <c r="DU5" s="367" t="s">
        <v>54</v>
      </c>
      <c r="DV5" s="277" t="s">
        <v>55</v>
      </c>
      <c r="DW5" s="367" t="s">
        <v>54</v>
      </c>
      <c r="DX5" s="277" t="s">
        <v>55</v>
      </c>
      <c r="DY5" s="240"/>
      <c r="DZ5" s="80"/>
    </row>
    <row r="6" spans="1:130" ht="14.25" customHeight="1" x14ac:dyDescent="0.2">
      <c r="A6" s="396"/>
      <c r="B6" s="404"/>
      <c r="C6" s="279">
        <v>38717</v>
      </c>
      <c r="D6" s="280">
        <v>38717</v>
      </c>
      <c r="E6" s="279">
        <v>38892</v>
      </c>
      <c r="F6" s="280">
        <v>38898</v>
      </c>
      <c r="G6" s="279">
        <v>39082</v>
      </c>
      <c r="H6" s="280">
        <v>39080</v>
      </c>
      <c r="I6" s="279">
        <v>39271</v>
      </c>
      <c r="J6" s="280">
        <v>39264</v>
      </c>
      <c r="K6" s="279">
        <v>39446</v>
      </c>
      <c r="L6" s="280">
        <v>39446</v>
      </c>
      <c r="M6" s="279">
        <v>39628</v>
      </c>
      <c r="N6" s="280">
        <v>39628</v>
      </c>
      <c r="O6" s="279">
        <v>39817</v>
      </c>
      <c r="P6" s="280">
        <v>39817</v>
      </c>
      <c r="Q6" s="279">
        <v>39901</v>
      </c>
      <c r="R6" s="280">
        <v>39901</v>
      </c>
      <c r="S6" s="279">
        <v>39992</v>
      </c>
      <c r="T6" s="280">
        <v>39992</v>
      </c>
      <c r="U6" s="279">
        <v>40083</v>
      </c>
      <c r="V6" s="280">
        <v>40083</v>
      </c>
      <c r="W6" s="279">
        <v>40174</v>
      </c>
      <c r="X6" s="280">
        <v>40174</v>
      </c>
      <c r="Y6" s="279">
        <v>40265</v>
      </c>
      <c r="Z6" s="280">
        <v>40265</v>
      </c>
      <c r="AA6" s="279">
        <v>40356</v>
      </c>
      <c r="AB6" s="280">
        <v>40357</v>
      </c>
      <c r="AC6" s="279">
        <v>40448</v>
      </c>
      <c r="AD6" s="280">
        <v>40448</v>
      </c>
      <c r="AE6" s="279">
        <v>40545</v>
      </c>
      <c r="AF6" s="280">
        <v>40545</v>
      </c>
      <c r="AG6" s="279">
        <v>40629</v>
      </c>
      <c r="AH6" s="280">
        <v>40629</v>
      </c>
      <c r="AI6" s="279">
        <v>40727</v>
      </c>
      <c r="AJ6" s="280">
        <v>40727</v>
      </c>
      <c r="AK6" s="279">
        <v>40819</v>
      </c>
      <c r="AL6" s="280">
        <v>40819</v>
      </c>
      <c r="AM6" s="279">
        <v>40909</v>
      </c>
      <c r="AN6" s="280">
        <v>40909</v>
      </c>
      <c r="AO6" s="279">
        <v>41000</v>
      </c>
      <c r="AP6" s="280">
        <v>41000</v>
      </c>
      <c r="AQ6" s="279">
        <v>41091</v>
      </c>
      <c r="AR6" s="280">
        <v>41091</v>
      </c>
      <c r="AS6" s="279">
        <v>41182</v>
      </c>
      <c r="AT6" s="280">
        <v>41182</v>
      </c>
      <c r="AU6" s="279">
        <v>41274</v>
      </c>
      <c r="AV6" s="280">
        <v>41274</v>
      </c>
      <c r="AW6" s="279">
        <v>41364</v>
      </c>
      <c r="AX6" s="280">
        <v>41364</v>
      </c>
      <c r="AY6" s="279">
        <v>41455</v>
      </c>
      <c r="AZ6" s="280">
        <v>41455</v>
      </c>
      <c r="BA6" s="279">
        <v>41546</v>
      </c>
      <c r="BB6" s="280">
        <v>41547</v>
      </c>
      <c r="BC6" s="279">
        <v>41637</v>
      </c>
      <c r="BD6" s="280">
        <v>41639</v>
      </c>
      <c r="BE6" s="279">
        <v>41728</v>
      </c>
      <c r="BF6" s="280">
        <v>41729</v>
      </c>
      <c r="BG6" s="279">
        <v>41820</v>
      </c>
      <c r="BH6" s="280">
        <v>41820</v>
      </c>
      <c r="BI6" s="279">
        <v>41912</v>
      </c>
      <c r="BJ6" s="280">
        <v>41912</v>
      </c>
      <c r="BK6" s="279">
        <v>42004</v>
      </c>
      <c r="BL6" s="280">
        <v>42004</v>
      </c>
      <c r="BM6" s="279">
        <v>42094</v>
      </c>
      <c r="BN6" s="280">
        <v>42094</v>
      </c>
      <c r="BO6" s="279">
        <v>42185</v>
      </c>
      <c r="BP6" s="280">
        <v>42185</v>
      </c>
      <c r="BQ6" s="279">
        <v>42277</v>
      </c>
      <c r="BR6" s="280">
        <v>42277</v>
      </c>
      <c r="BS6" s="279">
        <v>42369</v>
      </c>
      <c r="BT6" s="280">
        <v>42369</v>
      </c>
      <c r="BU6" s="279">
        <v>42461</v>
      </c>
      <c r="BV6" s="280">
        <v>42461</v>
      </c>
      <c r="BW6" s="279">
        <v>42552</v>
      </c>
      <c r="BX6" s="280">
        <v>42552</v>
      </c>
      <c r="BY6" s="279">
        <v>42643</v>
      </c>
      <c r="BZ6" s="280">
        <v>42643</v>
      </c>
      <c r="CA6" s="279">
        <v>42734</v>
      </c>
      <c r="CB6" s="280">
        <v>42734</v>
      </c>
      <c r="CC6" s="279">
        <v>42825</v>
      </c>
      <c r="CD6" s="280">
        <v>42825</v>
      </c>
      <c r="CE6" s="279">
        <v>42916</v>
      </c>
      <c r="CF6" s="280">
        <v>42916</v>
      </c>
      <c r="CG6" s="279">
        <v>43008</v>
      </c>
      <c r="CH6" s="280">
        <v>43008</v>
      </c>
      <c r="CI6" s="279">
        <v>43100</v>
      </c>
      <c r="CJ6" s="280">
        <v>43100</v>
      </c>
      <c r="CK6" s="279">
        <v>43188</v>
      </c>
      <c r="CL6" s="280">
        <v>43190</v>
      </c>
      <c r="CM6" s="279">
        <v>43278</v>
      </c>
      <c r="CN6" s="280">
        <v>43281</v>
      </c>
      <c r="CO6" s="279">
        <v>43370</v>
      </c>
      <c r="CP6" s="280">
        <v>43373</v>
      </c>
      <c r="CQ6" s="279">
        <v>43460</v>
      </c>
      <c r="CR6" s="280">
        <v>43465</v>
      </c>
      <c r="CS6" s="279">
        <v>43551</v>
      </c>
      <c r="CT6" s="280">
        <v>43555</v>
      </c>
      <c r="CU6" s="279">
        <v>43642</v>
      </c>
      <c r="CV6" s="280">
        <v>43646</v>
      </c>
      <c r="CW6" s="279">
        <v>43733</v>
      </c>
      <c r="CX6" s="280">
        <v>43738</v>
      </c>
      <c r="CY6" s="279">
        <v>43825</v>
      </c>
      <c r="CZ6" s="280">
        <v>43830</v>
      </c>
      <c r="DA6" s="279">
        <v>43915</v>
      </c>
      <c r="DB6" s="280">
        <v>43921</v>
      </c>
      <c r="DC6" s="279">
        <v>44008</v>
      </c>
      <c r="DD6" s="280">
        <v>44012</v>
      </c>
      <c r="DE6" s="279">
        <v>44099</v>
      </c>
      <c r="DF6" s="280">
        <v>44104</v>
      </c>
      <c r="DG6" s="279">
        <v>44191</v>
      </c>
      <c r="DH6" s="280">
        <v>44196</v>
      </c>
      <c r="DI6" s="279">
        <v>44280</v>
      </c>
      <c r="DJ6" s="280">
        <v>44286</v>
      </c>
      <c r="DK6" s="279">
        <v>44373</v>
      </c>
      <c r="DL6" s="280">
        <v>44377</v>
      </c>
      <c r="DM6" s="279">
        <v>44464</v>
      </c>
      <c r="DN6" s="280">
        <v>44469</v>
      </c>
      <c r="DO6" s="279">
        <v>44557</v>
      </c>
      <c r="DP6" s="294">
        <v>44561</v>
      </c>
      <c r="DQ6" s="279">
        <v>44645</v>
      </c>
      <c r="DR6" s="280">
        <v>44651</v>
      </c>
      <c r="DS6" s="279">
        <v>44739</v>
      </c>
      <c r="DT6" s="280">
        <v>44742</v>
      </c>
      <c r="DU6" s="279">
        <v>44833</v>
      </c>
      <c r="DV6" s="280">
        <v>44834</v>
      </c>
      <c r="DW6" s="279">
        <v>44921</v>
      </c>
      <c r="DX6" s="280">
        <v>44926</v>
      </c>
      <c r="DY6" s="241"/>
    </row>
    <row r="7" spans="1:130" s="156" customFormat="1" ht="13.9" customHeight="1" x14ac:dyDescent="0.2">
      <c r="A7" s="281">
        <v>1</v>
      </c>
      <c r="B7" s="282" t="s">
        <v>1</v>
      </c>
      <c r="C7" s="283">
        <v>2822</v>
      </c>
      <c r="D7" s="284">
        <v>241</v>
      </c>
      <c r="E7" s="283">
        <v>4848</v>
      </c>
      <c r="F7" s="284">
        <v>392</v>
      </c>
      <c r="G7" s="283">
        <v>5759</v>
      </c>
      <c r="H7" s="284">
        <v>550</v>
      </c>
      <c r="I7" s="283">
        <v>7680</v>
      </c>
      <c r="J7" s="284">
        <v>697</v>
      </c>
      <c r="K7" s="283">
        <v>9309</v>
      </c>
      <c r="L7" s="284">
        <v>813</v>
      </c>
      <c r="M7" s="283">
        <v>10890</v>
      </c>
      <c r="N7" s="284">
        <v>881</v>
      </c>
      <c r="O7" s="283">
        <v>12674</v>
      </c>
      <c r="P7" s="284">
        <v>1142</v>
      </c>
      <c r="Q7" s="283">
        <v>13414</v>
      </c>
      <c r="R7" s="284">
        <v>1216</v>
      </c>
      <c r="S7" s="283">
        <v>14290</v>
      </c>
      <c r="T7" s="284">
        <v>1275</v>
      </c>
      <c r="U7" s="283">
        <v>15111</v>
      </c>
      <c r="V7" s="284">
        <v>1347</v>
      </c>
      <c r="W7" s="283">
        <v>16147</v>
      </c>
      <c r="X7" s="284">
        <v>1410</v>
      </c>
      <c r="Y7" s="283">
        <v>16686</v>
      </c>
      <c r="Z7" s="284">
        <v>1488</v>
      </c>
      <c r="AA7" s="283">
        <v>17566</v>
      </c>
      <c r="AB7" s="284">
        <v>1560</v>
      </c>
      <c r="AC7" s="283">
        <v>18400</v>
      </c>
      <c r="AD7" s="284">
        <v>1647</v>
      </c>
      <c r="AE7" s="283">
        <v>19288</v>
      </c>
      <c r="AF7" s="284">
        <v>1748</v>
      </c>
      <c r="AG7" s="283">
        <v>20109</v>
      </c>
      <c r="AH7" s="284">
        <v>1823</v>
      </c>
      <c r="AI7" s="283">
        <v>21065</v>
      </c>
      <c r="AJ7" s="284">
        <v>1923</v>
      </c>
      <c r="AK7" s="283">
        <v>21939</v>
      </c>
      <c r="AL7" s="284">
        <v>2021</v>
      </c>
      <c r="AM7" s="283">
        <v>22853</v>
      </c>
      <c r="AN7" s="284">
        <v>2104</v>
      </c>
      <c r="AO7" s="283">
        <v>23741</v>
      </c>
      <c r="AP7" s="284">
        <v>2187</v>
      </c>
      <c r="AQ7" s="283">
        <v>24654</v>
      </c>
      <c r="AR7" s="284">
        <v>2245</v>
      </c>
      <c r="AS7" s="283">
        <v>25300</v>
      </c>
      <c r="AT7" s="284">
        <v>2315</v>
      </c>
      <c r="AU7" s="283">
        <v>26405</v>
      </c>
      <c r="AV7" s="284">
        <v>2389</v>
      </c>
      <c r="AW7" s="283">
        <v>27243</v>
      </c>
      <c r="AX7" s="284">
        <v>2450</v>
      </c>
      <c r="AY7" s="283">
        <v>28076</v>
      </c>
      <c r="AZ7" s="284">
        <v>2500</v>
      </c>
      <c r="BA7" s="283">
        <v>29199</v>
      </c>
      <c r="BB7" s="284">
        <v>2567</v>
      </c>
      <c r="BC7" s="283">
        <v>30286</v>
      </c>
      <c r="BD7" s="284">
        <v>2648</v>
      </c>
      <c r="BE7" s="283">
        <v>31247</v>
      </c>
      <c r="BF7" s="284">
        <v>2727</v>
      </c>
      <c r="BG7" s="283">
        <v>32300</v>
      </c>
      <c r="BH7" s="284">
        <v>2817</v>
      </c>
      <c r="BI7" s="283">
        <v>33381</v>
      </c>
      <c r="BJ7" s="284">
        <v>2953</v>
      </c>
      <c r="BK7" s="283">
        <v>34399</v>
      </c>
      <c r="BL7" s="284">
        <v>3027</v>
      </c>
      <c r="BM7" s="283">
        <v>35500</v>
      </c>
      <c r="BN7" s="284">
        <v>3106</v>
      </c>
      <c r="BO7" s="283">
        <v>36572</v>
      </c>
      <c r="BP7" s="284">
        <v>3196</v>
      </c>
      <c r="BQ7" s="283">
        <v>37774</v>
      </c>
      <c r="BR7" s="284">
        <v>3301</v>
      </c>
      <c r="BS7" s="283">
        <v>38878</v>
      </c>
      <c r="BT7" s="284">
        <v>3410</v>
      </c>
      <c r="BU7" s="283">
        <v>39939</v>
      </c>
      <c r="BV7" s="284">
        <v>3480</v>
      </c>
      <c r="BW7" s="283">
        <v>41160</v>
      </c>
      <c r="BX7" s="284">
        <v>3588</v>
      </c>
      <c r="BY7" s="283">
        <v>42339</v>
      </c>
      <c r="BZ7" s="284">
        <v>3703</v>
      </c>
      <c r="CA7" s="283">
        <v>43385</v>
      </c>
      <c r="CB7" s="284">
        <v>3813</v>
      </c>
      <c r="CC7" s="283">
        <v>44617</v>
      </c>
      <c r="CD7" s="284">
        <v>3894</v>
      </c>
      <c r="CE7" s="283">
        <v>45749</v>
      </c>
      <c r="CF7" s="284">
        <v>3994</v>
      </c>
      <c r="CG7" s="283">
        <v>48584</v>
      </c>
      <c r="CH7" s="284">
        <v>4089</v>
      </c>
      <c r="CI7" s="283">
        <v>50011</v>
      </c>
      <c r="CJ7" s="284">
        <v>4193</v>
      </c>
      <c r="CK7" s="283">
        <v>51379</v>
      </c>
      <c r="CL7" s="284">
        <v>4294</v>
      </c>
      <c r="CM7" s="283">
        <v>51522</v>
      </c>
      <c r="CN7" s="284">
        <v>4306</v>
      </c>
      <c r="CO7" s="283">
        <v>52958</v>
      </c>
      <c r="CP7" s="284">
        <v>4415</v>
      </c>
      <c r="CQ7" s="283">
        <v>54474</v>
      </c>
      <c r="CR7" s="284">
        <v>4518</v>
      </c>
      <c r="CS7" s="283">
        <v>55885</v>
      </c>
      <c r="CT7" s="284">
        <v>4619</v>
      </c>
      <c r="CU7" s="283">
        <v>57395</v>
      </c>
      <c r="CV7" s="284">
        <v>4720</v>
      </c>
      <c r="CW7" s="283">
        <v>58985</v>
      </c>
      <c r="CX7" s="284">
        <v>4825</v>
      </c>
      <c r="CY7" s="283">
        <v>60337</v>
      </c>
      <c r="CZ7" s="284">
        <v>4881</v>
      </c>
      <c r="DA7" s="283">
        <v>61634</v>
      </c>
      <c r="DB7" s="284">
        <v>5026</v>
      </c>
      <c r="DC7" s="283">
        <v>62380</v>
      </c>
      <c r="DD7" s="284">
        <v>5063</v>
      </c>
      <c r="DE7" s="283">
        <v>63552</v>
      </c>
      <c r="DF7" s="284">
        <v>5165</v>
      </c>
      <c r="DG7" s="283">
        <v>64864</v>
      </c>
      <c r="DH7" s="284">
        <v>5259</v>
      </c>
      <c r="DI7" s="283">
        <v>66070</v>
      </c>
      <c r="DJ7" s="284">
        <v>5370</v>
      </c>
      <c r="DK7" s="283">
        <v>67405</v>
      </c>
      <c r="DL7" s="284">
        <v>5455</v>
      </c>
      <c r="DM7" s="283">
        <v>68836</v>
      </c>
      <c r="DN7" s="284">
        <v>5554</v>
      </c>
      <c r="DO7" s="283">
        <v>70355</v>
      </c>
      <c r="DP7" s="285">
        <v>5722</v>
      </c>
      <c r="DQ7" s="283">
        <v>71720</v>
      </c>
      <c r="DR7" s="284">
        <v>5811</v>
      </c>
      <c r="DS7" s="283">
        <v>73207</v>
      </c>
      <c r="DT7" s="284">
        <v>6037</v>
      </c>
      <c r="DU7" s="283">
        <v>74747</v>
      </c>
      <c r="DV7" s="284">
        <v>6120</v>
      </c>
      <c r="DW7" s="283"/>
      <c r="DX7" s="285"/>
      <c r="DY7" s="91"/>
    </row>
    <row r="8" spans="1:130" s="156" customFormat="1" x14ac:dyDescent="0.2">
      <c r="A8" s="281">
        <v>2</v>
      </c>
      <c r="B8" s="282" t="s">
        <v>2</v>
      </c>
      <c r="C8" s="283">
        <v>2122</v>
      </c>
      <c r="D8" s="284">
        <v>176</v>
      </c>
      <c r="E8" s="283">
        <v>5199</v>
      </c>
      <c r="F8" s="284">
        <v>358</v>
      </c>
      <c r="G8" s="283">
        <v>7916</v>
      </c>
      <c r="H8" s="284">
        <v>506</v>
      </c>
      <c r="I8" s="283">
        <v>11116</v>
      </c>
      <c r="J8" s="284">
        <v>696</v>
      </c>
      <c r="K8" s="283">
        <v>17112</v>
      </c>
      <c r="L8" s="284">
        <v>843</v>
      </c>
      <c r="M8" s="283">
        <v>18010</v>
      </c>
      <c r="N8" s="284">
        <v>929</v>
      </c>
      <c r="O8" s="283">
        <v>24604</v>
      </c>
      <c r="P8" s="284">
        <v>1196</v>
      </c>
      <c r="Q8" s="283">
        <v>26553</v>
      </c>
      <c r="R8" s="284">
        <v>1285</v>
      </c>
      <c r="S8" s="283">
        <v>28568</v>
      </c>
      <c r="T8" s="284">
        <v>1367</v>
      </c>
      <c r="U8" s="283">
        <v>30524</v>
      </c>
      <c r="V8" s="284">
        <v>1465</v>
      </c>
      <c r="W8" s="283">
        <v>32787</v>
      </c>
      <c r="X8" s="284">
        <v>1522</v>
      </c>
      <c r="Y8" s="283">
        <v>34053</v>
      </c>
      <c r="Z8" s="284">
        <v>1616</v>
      </c>
      <c r="AA8" s="283">
        <v>35855</v>
      </c>
      <c r="AB8" s="284">
        <v>1715</v>
      </c>
      <c r="AC8" s="283">
        <v>37430</v>
      </c>
      <c r="AD8" s="284">
        <v>1812</v>
      </c>
      <c r="AE8" s="283">
        <v>39093</v>
      </c>
      <c r="AF8" s="284">
        <v>1909</v>
      </c>
      <c r="AG8" s="283">
        <v>40806</v>
      </c>
      <c r="AH8" s="284">
        <v>1994</v>
      </c>
      <c r="AI8" s="283">
        <v>43301</v>
      </c>
      <c r="AJ8" s="284">
        <v>2109</v>
      </c>
      <c r="AK8" s="283">
        <v>45245</v>
      </c>
      <c r="AL8" s="284">
        <v>2212</v>
      </c>
      <c r="AM8" s="283">
        <v>46985</v>
      </c>
      <c r="AN8" s="284">
        <v>2308</v>
      </c>
      <c r="AO8" s="283">
        <v>49015</v>
      </c>
      <c r="AP8" s="284">
        <v>2435</v>
      </c>
      <c r="AQ8" s="283">
        <v>50677</v>
      </c>
      <c r="AR8" s="284">
        <v>2542</v>
      </c>
      <c r="AS8" s="283">
        <v>51807</v>
      </c>
      <c r="AT8" s="284">
        <v>2622</v>
      </c>
      <c r="AU8" s="283">
        <v>53860</v>
      </c>
      <c r="AV8" s="284">
        <v>2712</v>
      </c>
      <c r="AW8" s="283">
        <v>55393</v>
      </c>
      <c r="AX8" s="284">
        <v>2795</v>
      </c>
      <c r="AY8" s="283">
        <v>57010</v>
      </c>
      <c r="AZ8" s="284">
        <v>2887</v>
      </c>
      <c r="BA8" s="283">
        <v>58609</v>
      </c>
      <c r="BB8" s="284">
        <v>2971</v>
      </c>
      <c r="BC8" s="283">
        <v>60178</v>
      </c>
      <c r="BD8" s="284">
        <v>3060</v>
      </c>
      <c r="BE8" s="283">
        <v>61865</v>
      </c>
      <c r="BF8" s="284">
        <v>3144</v>
      </c>
      <c r="BG8" s="283">
        <v>63450</v>
      </c>
      <c r="BH8" s="284">
        <v>3214</v>
      </c>
      <c r="BI8" s="283">
        <v>65043</v>
      </c>
      <c r="BJ8" s="284">
        <v>3371</v>
      </c>
      <c r="BK8" s="283">
        <v>66454</v>
      </c>
      <c r="BL8" s="284">
        <v>3453</v>
      </c>
      <c r="BM8" s="283">
        <v>68047</v>
      </c>
      <c r="BN8" s="284">
        <v>3525</v>
      </c>
      <c r="BO8" s="283">
        <v>69455</v>
      </c>
      <c r="BP8" s="284">
        <v>3633</v>
      </c>
      <c r="BQ8" s="283">
        <v>70973</v>
      </c>
      <c r="BR8" s="284">
        <v>3740</v>
      </c>
      <c r="BS8" s="283">
        <v>72489</v>
      </c>
      <c r="BT8" s="284">
        <v>3839</v>
      </c>
      <c r="BU8" s="283">
        <v>74172</v>
      </c>
      <c r="BV8" s="284">
        <v>3936</v>
      </c>
      <c r="BW8" s="283">
        <v>75845</v>
      </c>
      <c r="BX8" s="284">
        <v>4049</v>
      </c>
      <c r="BY8" s="283">
        <v>77421</v>
      </c>
      <c r="BZ8" s="284">
        <v>4154</v>
      </c>
      <c r="CA8" s="283">
        <v>78760</v>
      </c>
      <c r="CB8" s="284">
        <v>4250</v>
      </c>
      <c r="CC8" s="283">
        <v>80139</v>
      </c>
      <c r="CD8" s="284">
        <v>4312</v>
      </c>
      <c r="CE8" s="283">
        <v>81297</v>
      </c>
      <c r="CF8" s="284">
        <v>4415</v>
      </c>
      <c r="CG8" s="283">
        <v>81664</v>
      </c>
      <c r="CH8" s="284">
        <v>4516</v>
      </c>
      <c r="CI8" s="283">
        <v>83016</v>
      </c>
      <c r="CJ8" s="284">
        <v>4617</v>
      </c>
      <c r="CK8" s="283">
        <v>84388</v>
      </c>
      <c r="CL8" s="284">
        <v>4705</v>
      </c>
      <c r="CM8" s="283">
        <v>85429</v>
      </c>
      <c r="CN8" s="284">
        <v>4684</v>
      </c>
      <c r="CO8" s="283">
        <v>86748</v>
      </c>
      <c r="CP8" s="284">
        <v>4778</v>
      </c>
      <c r="CQ8" s="283">
        <v>88091</v>
      </c>
      <c r="CR8" s="284">
        <v>4886</v>
      </c>
      <c r="CS8" s="283">
        <v>89523</v>
      </c>
      <c r="CT8" s="284">
        <v>4998</v>
      </c>
      <c r="CU8" s="283">
        <v>91049</v>
      </c>
      <c r="CV8" s="284">
        <v>5063</v>
      </c>
      <c r="CW8" s="283">
        <v>92524</v>
      </c>
      <c r="CX8" s="284">
        <v>5130</v>
      </c>
      <c r="CY8" s="283">
        <v>93976</v>
      </c>
      <c r="CZ8" s="284">
        <v>5200</v>
      </c>
      <c r="DA8" s="283">
        <v>95506</v>
      </c>
      <c r="DB8" s="284">
        <v>5265</v>
      </c>
      <c r="DC8" s="283">
        <v>96218</v>
      </c>
      <c r="DD8" s="284">
        <v>5292</v>
      </c>
      <c r="DE8" s="283">
        <v>97148</v>
      </c>
      <c r="DF8" s="284">
        <v>5359</v>
      </c>
      <c r="DG8" s="283">
        <v>98193</v>
      </c>
      <c r="DH8" s="284">
        <v>5415</v>
      </c>
      <c r="DI8" s="283">
        <v>99402</v>
      </c>
      <c r="DJ8" s="284">
        <v>5442</v>
      </c>
      <c r="DK8" s="283">
        <v>100617</v>
      </c>
      <c r="DL8" s="284">
        <v>5485</v>
      </c>
      <c r="DM8" s="283">
        <v>101641</v>
      </c>
      <c r="DN8" s="284">
        <v>5611</v>
      </c>
      <c r="DO8" s="283">
        <v>102770</v>
      </c>
      <c r="DP8" s="285">
        <v>5679</v>
      </c>
      <c r="DQ8" s="283">
        <v>103996</v>
      </c>
      <c r="DR8" s="284">
        <v>5721</v>
      </c>
      <c r="DS8" s="283">
        <v>105441</v>
      </c>
      <c r="DT8" s="284">
        <v>5996</v>
      </c>
      <c r="DU8" s="283">
        <v>106785</v>
      </c>
      <c r="DV8" s="284">
        <v>6074</v>
      </c>
      <c r="DW8" s="283"/>
      <c r="DX8" s="285"/>
      <c r="DY8" s="91"/>
    </row>
    <row r="9" spans="1:130" s="156" customFormat="1" x14ac:dyDescent="0.2">
      <c r="A9" s="281">
        <v>3</v>
      </c>
      <c r="B9" s="282" t="s">
        <v>3</v>
      </c>
      <c r="C9" s="283">
        <v>9487</v>
      </c>
      <c r="D9" s="284">
        <v>442</v>
      </c>
      <c r="E9" s="283">
        <v>18224</v>
      </c>
      <c r="F9" s="284">
        <v>1011</v>
      </c>
      <c r="G9" s="283">
        <v>24971</v>
      </c>
      <c r="H9" s="284">
        <v>1449</v>
      </c>
      <c r="I9" s="283">
        <v>32346</v>
      </c>
      <c r="J9" s="284">
        <v>1949</v>
      </c>
      <c r="K9" s="283">
        <v>39853</v>
      </c>
      <c r="L9" s="284">
        <v>2461</v>
      </c>
      <c r="M9" s="283">
        <v>47385</v>
      </c>
      <c r="N9" s="284">
        <v>3037</v>
      </c>
      <c r="O9" s="283">
        <v>54648</v>
      </c>
      <c r="P9" s="284">
        <v>3903</v>
      </c>
      <c r="Q9" s="283">
        <v>58085</v>
      </c>
      <c r="R9" s="284">
        <v>4201</v>
      </c>
      <c r="S9" s="283">
        <v>61845</v>
      </c>
      <c r="T9" s="284">
        <v>4577</v>
      </c>
      <c r="U9" s="283">
        <v>65782</v>
      </c>
      <c r="V9" s="284">
        <v>4943</v>
      </c>
      <c r="W9" s="283">
        <v>70639</v>
      </c>
      <c r="X9" s="284">
        <v>5278</v>
      </c>
      <c r="Y9" s="283">
        <v>73040</v>
      </c>
      <c r="Z9" s="284">
        <v>5666</v>
      </c>
      <c r="AA9" s="283">
        <v>77274</v>
      </c>
      <c r="AB9" s="284">
        <v>6018</v>
      </c>
      <c r="AC9" s="283">
        <v>82080</v>
      </c>
      <c r="AD9" s="284">
        <v>6367</v>
      </c>
      <c r="AE9" s="283">
        <v>119806</v>
      </c>
      <c r="AF9" s="284">
        <v>6751</v>
      </c>
      <c r="AG9" s="283">
        <v>178845</v>
      </c>
      <c r="AH9" s="284">
        <v>7122</v>
      </c>
      <c r="AI9" s="283">
        <v>288755</v>
      </c>
      <c r="AJ9" s="284">
        <v>7555</v>
      </c>
      <c r="AK9" s="283">
        <v>385997</v>
      </c>
      <c r="AL9" s="284">
        <v>7966</v>
      </c>
      <c r="AM9" s="283">
        <v>489711</v>
      </c>
      <c r="AN9" s="284">
        <v>8391</v>
      </c>
      <c r="AO9" s="283">
        <v>594309</v>
      </c>
      <c r="AP9" s="284">
        <v>8779</v>
      </c>
      <c r="AQ9" s="283">
        <v>715727</v>
      </c>
      <c r="AR9" s="284">
        <v>9170</v>
      </c>
      <c r="AS9" s="283">
        <v>794614</v>
      </c>
      <c r="AT9" s="284">
        <v>9448</v>
      </c>
      <c r="AU9" s="283">
        <v>942097</v>
      </c>
      <c r="AV9" s="284">
        <v>9740</v>
      </c>
      <c r="AW9" s="283">
        <v>1067476</v>
      </c>
      <c r="AX9" s="284">
        <v>10064</v>
      </c>
      <c r="AY9" s="283">
        <v>1249778</v>
      </c>
      <c r="AZ9" s="284">
        <v>10450</v>
      </c>
      <c r="BA9" s="283">
        <v>1409320</v>
      </c>
      <c r="BB9" s="284">
        <v>10811</v>
      </c>
      <c r="BC9" s="283">
        <v>1560277</v>
      </c>
      <c r="BD9" s="284">
        <v>11153</v>
      </c>
      <c r="BE9" s="283">
        <v>1709632</v>
      </c>
      <c r="BF9" s="284">
        <v>11485</v>
      </c>
      <c r="BG9" s="283">
        <v>1892485</v>
      </c>
      <c r="BH9" s="284">
        <v>11886</v>
      </c>
      <c r="BI9" s="283">
        <v>2056185</v>
      </c>
      <c r="BJ9" s="284">
        <v>12464</v>
      </c>
      <c r="BK9" s="283">
        <v>2213943</v>
      </c>
      <c r="BL9" s="284">
        <v>12851</v>
      </c>
      <c r="BM9" s="283">
        <v>2379733</v>
      </c>
      <c r="BN9" s="284">
        <v>13189</v>
      </c>
      <c r="BO9" s="283">
        <v>2553614</v>
      </c>
      <c r="BP9" s="284">
        <v>13598</v>
      </c>
      <c r="BQ9" s="283">
        <v>2717057</v>
      </c>
      <c r="BR9" s="284">
        <v>14001</v>
      </c>
      <c r="BS9" s="283">
        <v>2877336</v>
      </c>
      <c r="BT9" s="284">
        <v>14377</v>
      </c>
      <c r="BU9" s="283">
        <v>3037937</v>
      </c>
      <c r="BV9" s="284">
        <v>14739</v>
      </c>
      <c r="BW9" s="283">
        <v>3228000</v>
      </c>
      <c r="BX9" s="284">
        <v>15162</v>
      </c>
      <c r="BY9" s="283">
        <v>3391019</v>
      </c>
      <c r="BZ9" s="284">
        <v>15566</v>
      </c>
      <c r="CA9" s="283">
        <v>3522843</v>
      </c>
      <c r="CB9" s="284">
        <v>15920</v>
      </c>
      <c r="CC9" s="283">
        <v>3707328</v>
      </c>
      <c r="CD9" s="284">
        <v>16258</v>
      </c>
      <c r="CE9" s="283">
        <v>3879798</v>
      </c>
      <c r="CF9" s="284">
        <v>16618</v>
      </c>
      <c r="CG9" s="283">
        <v>4060987</v>
      </c>
      <c r="CH9" s="284">
        <v>16957</v>
      </c>
      <c r="CI9" s="283">
        <v>4217346</v>
      </c>
      <c r="CJ9" s="284">
        <v>17302</v>
      </c>
      <c r="CK9" s="283">
        <v>4386647</v>
      </c>
      <c r="CL9" s="284">
        <v>17718</v>
      </c>
      <c r="CM9" s="283">
        <v>4576774</v>
      </c>
      <c r="CN9" s="284">
        <v>17712</v>
      </c>
      <c r="CO9" s="283">
        <v>4743257</v>
      </c>
      <c r="CP9" s="284">
        <v>18086</v>
      </c>
      <c r="CQ9" s="283">
        <v>4917767</v>
      </c>
      <c r="CR9" s="284">
        <v>18473</v>
      </c>
      <c r="CS9" s="283">
        <v>5101558</v>
      </c>
      <c r="CT9" s="284">
        <v>18864</v>
      </c>
      <c r="CU9" s="283">
        <v>5314802</v>
      </c>
      <c r="CV9" s="284">
        <v>19291</v>
      </c>
      <c r="CW9" s="283">
        <v>5497838</v>
      </c>
      <c r="CX9" s="284">
        <v>19707</v>
      </c>
      <c r="CY9" s="283">
        <v>5643168</v>
      </c>
      <c r="CZ9" s="284">
        <v>20091</v>
      </c>
      <c r="DA9" s="283">
        <v>5826720</v>
      </c>
      <c r="DB9" s="284">
        <v>20573</v>
      </c>
      <c r="DC9" s="283">
        <v>5840040</v>
      </c>
      <c r="DD9" s="284">
        <v>20731</v>
      </c>
      <c r="DE9" s="283">
        <v>5883930</v>
      </c>
      <c r="DF9" s="284">
        <v>21043</v>
      </c>
      <c r="DG9" s="283">
        <v>5969832</v>
      </c>
      <c r="DH9" s="284">
        <v>21557</v>
      </c>
      <c r="DI9" s="283">
        <v>6106450</v>
      </c>
      <c r="DJ9" s="284">
        <v>22115</v>
      </c>
      <c r="DK9" s="283">
        <v>6270531</v>
      </c>
      <c r="DL9" s="284">
        <v>22688</v>
      </c>
      <c r="DM9" s="283">
        <v>6443856</v>
      </c>
      <c r="DN9" s="284">
        <v>23443</v>
      </c>
      <c r="DO9" s="283">
        <v>6632176</v>
      </c>
      <c r="DP9" s="285">
        <v>24040</v>
      </c>
      <c r="DQ9" s="283">
        <v>6826891</v>
      </c>
      <c r="DR9" s="284">
        <v>24461</v>
      </c>
      <c r="DS9" s="283">
        <v>7065687</v>
      </c>
      <c r="DT9" s="284">
        <v>25783</v>
      </c>
      <c r="DU9" s="283">
        <v>7296754</v>
      </c>
      <c r="DV9" s="284">
        <v>26368</v>
      </c>
      <c r="DW9" s="283"/>
      <c r="DX9" s="285"/>
      <c r="DY9" s="91"/>
    </row>
    <row r="10" spans="1:130" s="156" customFormat="1" x14ac:dyDescent="0.2">
      <c r="A10" s="281">
        <v>4</v>
      </c>
      <c r="B10" s="282" t="s">
        <v>4</v>
      </c>
      <c r="C10" s="283">
        <v>5352</v>
      </c>
      <c r="D10" s="284">
        <v>135</v>
      </c>
      <c r="E10" s="283">
        <v>11139</v>
      </c>
      <c r="F10" s="284">
        <v>312</v>
      </c>
      <c r="G10" s="283">
        <v>16424</v>
      </c>
      <c r="H10" s="284">
        <v>526</v>
      </c>
      <c r="I10" s="283">
        <v>23013</v>
      </c>
      <c r="J10" s="284">
        <v>787</v>
      </c>
      <c r="K10" s="283">
        <v>29807</v>
      </c>
      <c r="L10" s="284">
        <v>1034</v>
      </c>
      <c r="M10" s="283">
        <v>36240</v>
      </c>
      <c r="N10" s="284">
        <v>1319</v>
      </c>
      <c r="O10" s="283">
        <v>43341</v>
      </c>
      <c r="P10" s="284">
        <v>1921</v>
      </c>
      <c r="Q10" s="283">
        <v>46702</v>
      </c>
      <c r="R10" s="284">
        <v>2094</v>
      </c>
      <c r="S10" s="283">
        <v>50356</v>
      </c>
      <c r="T10" s="284">
        <v>2300</v>
      </c>
      <c r="U10" s="283">
        <v>53865</v>
      </c>
      <c r="V10" s="284">
        <v>2523</v>
      </c>
      <c r="W10" s="283">
        <v>58547</v>
      </c>
      <c r="X10" s="284">
        <v>2710</v>
      </c>
      <c r="Y10" s="283">
        <v>60996</v>
      </c>
      <c r="Z10" s="284">
        <v>2966</v>
      </c>
      <c r="AA10" s="283">
        <v>64646</v>
      </c>
      <c r="AB10" s="284">
        <v>3169</v>
      </c>
      <c r="AC10" s="283">
        <v>68145</v>
      </c>
      <c r="AD10" s="284">
        <v>3413</v>
      </c>
      <c r="AE10" s="283">
        <v>71958</v>
      </c>
      <c r="AF10" s="284">
        <v>3656</v>
      </c>
      <c r="AG10" s="283">
        <v>75523</v>
      </c>
      <c r="AH10" s="284">
        <v>3879</v>
      </c>
      <c r="AI10" s="283">
        <v>79731</v>
      </c>
      <c r="AJ10" s="284">
        <v>4144</v>
      </c>
      <c r="AK10" s="283">
        <v>83497</v>
      </c>
      <c r="AL10" s="284">
        <v>4404</v>
      </c>
      <c r="AM10" s="283">
        <v>87273</v>
      </c>
      <c r="AN10" s="284">
        <v>4640</v>
      </c>
      <c r="AO10" s="283">
        <v>91377</v>
      </c>
      <c r="AP10" s="284">
        <v>4909</v>
      </c>
      <c r="AQ10" s="283">
        <v>95476</v>
      </c>
      <c r="AR10" s="284">
        <v>5139</v>
      </c>
      <c r="AS10" s="283">
        <v>98296</v>
      </c>
      <c r="AT10" s="284">
        <v>5353</v>
      </c>
      <c r="AU10" s="283">
        <v>103262</v>
      </c>
      <c r="AV10" s="284">
        <v>5591</v>
      </c>
      <c r="AW10" s="283">
        <v>107480</v>
      </c>
      <c r="AX10" s="284">
        <v>5835</v>
      </c>
      <c r="AY10" s="283">
        <v>111634</v>
      </c>
      <c r="AZ10" s="284">
        <v>6097</v>
      </c>
      <c r="BA10" s="283">
        <v>115402</v>
      </c>
      <c r="BB10" s="284">
        <v>6355</v>
      </c>
      <c r="BC10" s="283">
        <v>119556</v>
      </c>
      <c r="BD10" s="284">
        <v>6621</v>
      </c>
      <c r="BE10" s="283">
        <v>123801</v>
      </c>
      <c r="BF10" s="284">
        <v>6866</v>
      </c>
      <c r="BG10" s="283">
        <v>127875</v>
      </c>
      <c r="BH10" s="284">
        <v>7008</v>
      </c>
      <c r="BI10" s="283">
        <v>131859</v>
      </c>
      <c r="BJ10" s="284">
        <v>7444</v>
      </c>
      <c r="BK10" s="283">
        <v>135987</v>
      </c>
      <c r="BL10" s="284">
        <v>7741</v>
      </c>
      <c r="BM10" s="283">
        <v>140770</v>
      </c>
      <c r="BN10" s="284">
        <v>8008</v>
      </c>
      <c r="BO10" s="283">
        <v>144877</v>
      </c>
      <c r="BP10" s="284">
        <v>8320</v>
      </c>
      <c r="BQ10" s="283">
        <v>149073</v>
      </c>
      <c r="BR10" s="284">
        <v>8674</v>
      </c>
      <c r="BS10" s="283">
        <v>153247</v>
      </c>
      <c r="BT10" s="284">
        <v>9016</v>
      </c>
      <c r="BU10" s="283">
        <v>157720</v>
      </c>
      <c r="BV10" s="284">
        <v>9398</v>
      </c>
      <c r="BW10" s="283">
        <v>162300</v>
      </c>
      <c r="BX10" s="284">
        <v>9785</v>
      </c>
      <c r="BY10" s="283">
        <v>166673</v>
      </c>
      <c r="BZ10" s="284">
        <v>10184</v>
      </c>
      <c r="CA10" s="283">
        <v>170917</v>
      </c>
      <c r="CB10" s="284">
        <v>10570</v>
      </c>
      <c r="CC10" s="283">
        <v>176083</v>
      </c>
      <c r="CD10" s="284">
        <v>10991</v>
      </c>
      <c r="CE10" s="283">
        <v>180207</v>
      </c>
      <c r="CF10" s="284">
        <v>11384</v>
      </c>
      <c r="CG10" s="283">
        <v>186392</v>
      </c>
      <c r="CH10" s="284">
        <v>11825</v>
      </c>
      <c r="CI10" s="283">
        <v>191305</v>
      </c>
      <c r="CJ10" s="284">
        <v>12230</v>
      </c>
      <c r="CK10" s="283">
        <v>196480</v>
      </c>
      <c r="CL10" s="284">
        <v>12665</v>
      </c>
      <c r="CM10" s="283">
        <v>200659</v>
      </c>
      <c r="CN10" s="284">
        <v>12989</v>
      </c>
      <c r="CO10" s="283">
        <v>205557</v>
      </c>
      <c r="CP10" s="284">
        <v>13449</v>
      </c>
      <c r="CQ10" s="283">
        <v>210768</v>
      </c>
      <c r="CR10" s="284">
        <v>13880</v>
      </c>
      <c r="CS10" s="283">
        <v>216343</v>
      </c>
      <c r="CT10" s="284">
        <v>14324</v>
      </c>
      <c r="CU10" s="283">
        <v>221800</v>
      </c>
      <c r="CV10" s="284">
        <v>14841</v>
      </c>
      <c r="CW10" s="283">
        <v>227076</v>
      </c>
      <c r="CX10" s="284">
        <v>15275</v>
      </c>
      <c r="CY10" s="283">
        <v>232650</v>
      </c>
      <c r="CZ10" s="284">
        <v>15636</v>
      </c>
      <c r="DA10" s="283">
        <v>238342</v>
      </c>
      <c r="DB10" s="284">
        <v>16234</v>
      </c>
      <c r="DC10" s="283">
        <v>242676</v>
      </c>
      <c r="DD10" s="284">
        <v>16506</v>
      </c>
      <c r="DE10" s="283">
        <v>248285</v>
      </c>
      <c r="DF10" s="284">
        <v>16969</v>
      </c>
      <c r="DG10" s="283">
        <v>254062</v>
      </c>
      <c r="DH10" s="284">
        <v>17495</v>
      </c>
      <c r="DI10" s="283">
        <v>260105</v>
      </c>
      <c r="DJ10" s="284">
        <v>18004</v>
      </c>
      <c r="DK10" s="283">
        <v>266063</v>
      </c>
      <c r="DL10" s="284">
        <v>18481</v>
      </c>
      <c r="DM10" s="283">
        <v>272371</v>
      </c>
      <c r="DN10" s="284">
        <v>19323</v>
      </c>
      <c r="DO10" s="283">
        <v>278584</v>
      </c>
      <c r="DP10" s="285">
        <v>20113</v>
      </c>
      <c r="DQ10" s="283">
        <v>284780</v>
      </c>
      <c r="DR10" s="284">
        <v>20553</v>
      </c>
      <c r="DS10" s="283">
        <v>290972</v>
      </c>
      <c r="DT10" s="284">
        <v>21223</v>
      </c>
      <c r="DU10" s="283">
        <v>297207</v>
      </c>
      <c r="DV10" s="284">
        <v>21673</v>
      </c>
      <c r="DW10" s="283"/>
      <c r="DX10" s="285"/>
      <c r="DY10" s="91"/>
    </row>
    <row r="11" spans="1:130" s="156" customFormat="1" x14ac:dyDescent="0.2">
      <c r="A11" s="281">
        <v>5</v>
      </c>
      <c r="B11" s="282" t="s">
        <v>5</v>
      </c>
      <c r="C11" s="283">
        <v>8573</v>
      </c>
      <c r="D11" s="284">
        <v>460</v>
      </c>
      <c r="E11" s="283">
        <v>18859</v>
      </c>
      <c r="F11" s="284">
        <v>881</v>
      </c>
      <c r="G11" s="283">
        <v>38968</v>
      </c>
      <c r="H11" s="284">
        <v>1267</v>
      </c>
      <c r="I11" s="283">
        <v>62077</v>
      </c>
      <c r="J11" s="284">
        <v>1617</v>
      </c>
      <c r="K11" s="283">
        <v>95153</v>
      </c>
      <c r="L11" s="284">
        <v>1943</v>
      </c>
      <c r="M11" s="283">
        <v>136206</v>
      </c>
      <c r="N11" s="284">
        <v>2126</v>
      </c>
      <c r="O11" s="283">
        <v>179070</v>
      </c>
      <c r="P11" s="284">
        <v>2968</v>
      </c>
      <c r="Q11" s="283">
        <v>197571</v>
      </c>
      <c r="R11" s="284">
        <v>3176</v>
      </c>
      <c r="S11" s="283">
        <v>218245</v>
      </c>
      <c r="T11" s="284">
        <v>3405</v>
      </c>
      <c r="U11" s="283">
        <v>238093</v>
      </c>
      <c r="V11" s="284">
        <v>3687</v>
      </c>
      <c r="W11" s="283">
        <v>264459</v>
      </c>
      <c r="X11" s="284">
        <v>3881</v>
      </c>
      <c r="Y11" s="283">
        <v>280059</v>
      </c>
      <c r="Z11" s="284">
        <v>4146</v>
      </c>
      <c r="AA11" s="283">
        <v>302909</v>
      </c>
      <c r="AB11" s="284">
        <v>4362</v>
      </c>
      <c r="AC11" s="283">
        <v>324779</v>
      </c>
      <c r="AD11" s="284">
        <v>4646</v>
      </c>
      <c r="AE11" s="283">
        <v>351631</v>
      </c>
      <c r="AF11" s="284">
        <v>4901</v>
      </c>
      <c r="AG11" s="283">
        <v>374456</v>
      </c>
      <c r="AH11" s="284">
        <v>5141</v>
      </c>
      <c r="AI11" s="283">
        <v>404032</v>
      </c>
      <c r="AJ11" s="284">
        <v>5471</v>
      </c>
      <c r="AK11" s="283">
        <v>431038</v>
      </c>
      <c r="AL11" s="284">
        <v>5811</v>
      </c>
      <c r="AM11" s="283">
        <v>455227</v>
      </c>
      <c r="AN11" s="284">
        <v>6104</v>
      </c>
      <c r="AO11" s="283">
        <v>481622</v>
      </c>
      <c r="AP11" s="284">
        <v>6388</v>
      </c>
      <c r="AQ11" s="283">
        <v>510585</v>
      </c>
      <c r="AR11" s="284">
        <v>6622</v>
      </c>
      <c r="AS11" s="283">
        <v>527801</v>
      </c>
      <c r="AT11" s="284">
        <v>6847</v>
      </c>
      <c r="AU11" s="283">
        <v>559888</v>
      </c>
      <c r="AV11" s="284">
        <v>7071</v>
      </c>
      <c r="AW11" s="283">
        <v>584622</v>
      </c>
      <c r="AX11" s="284">
        <v>7320</v>
      </c>
      <c r="AY11" s="283">
        <v>609875</v>
      </c>
      <c r="AZ11" s="284">
        <v>7594</v>
      </c>
      <c r="BA11" s="283">
        <v>634089</v>
      </c>
      <c r="BB11" s="284">
        <v>7854</v>
      </c>
      <c r="BC11" s="283">
        <v>657427</v>
      </c>
      <c r="BD11" s="284">
        <v>8145</v>
      </c>
      <c r="BE11" s="283">
        <v>679403</v>
      </c>
      <c r="BF11" s="284">
        <v>8407</v>
      </c>
      <c r="BG11" s="283">
        <v>702980</v>
      </c>
      <c r="BH11" s="284">
        <v>8565</v>
      </c>
      <c r="BI11" s="283">
        <v>728842</v>
      </c>
      <c r="BJ11" s="284">
        <v>9109</v>
      </c>
      <c r="BK11" s="283">
        <v>751291</v>
      </c>
      <c r="BL11" s="284">
        <v>9397</v>
      </c>
      <c r="BM11" s="283">
        <v>776433</v>
      </c>
      <c r="BN11" s="284">
        <v>9662</v>
      </c>
      <c r="BO11" s="283">
        <v>799380</v>
      </c>
      <c r="BP11" s="284">
        <v>9986</v>
      </c>
      <c r="BQ11" s="283">
        <v>824295</v>
      </c>
      <c r="BR11" s="284">
        <v>10295</v>
      </c>
      <c r="BS11" s="283">
        <v>847129</v>
      </c>
      <c r="BT11" s="284">
        <v>10650</v>
      </c>
      <c r="BU11" s="283">
        <v>870326</v>
      </c>
      <c r="BV11" s="284">
        <v>10931</v>
      </c>
      <c r="BW11" s="283">
        <v>894045</v>
      </c>
      <c r="BX11" s="284">
        <v>11272</v>
      </c>
      <c r="BY11" s="283">
        <v>917606</v>
      </c>
      <c r="BZ11" s="284">
        <v>11649</v>
      </c>
      <c r="CA11" s="283">
        <v>936859</v>
      </c>
      <c r="CB11" s="284">
        <v>11974</v>
      </c>
      <c r="CC11" s="283">
        <v>960763</v>
      </c>
      <c r="CD11" s="284">
        <v>12316</v>
      </c>
      <c r="CE11" s="283">
        <v>980913</v>
      </c>
      <c r="CF11" s="284">
        <v>12660</v>
      </c>
      <c r="CG11" s="283">
        <v>1008645</v>
      </c>
      <c r="CH11" s="284">
        <v>13013</v>
      </c>
      <c r="CI11" s="283">
        <v>1030791</v>
      </c>
      <c r="CJ11" s="284">
        <v>13326</v>
      </c>
      <c r="CK11" s="283">
        <v>1052367</v>
      </c>
      <c r="CL11" s="284">
        <v>13662</v>
      </c>
      <c r="CM11" s="283">
        <v>1074553</v>
      </c>
      <c r="CN11" s="284">
        <v>13839</v>
      </c>
      <c r="CO11" s="283">
        <v>1097669</v>
      </c>
      <c r="CP11" s="284">
        <v>14222</v>
      </c>
      <c r="CQ11" s="283">
        <v>1119964</v>
      </c>
      <c r="CR11" s="284">
        <v>14623</v>
      </c>
      <c r="CS11" s="283">
        <v>1143547</v>
      </c>
      <c r="CT11" s="284">
        <v>14964</v>
      </c>
      <c r="CU11" s="283">
        <v>1168370</v>
      </c>
      <c r="CV11" s="284">
        <v>15379</v>
      </c>
      <c r="CW11" s="283">
        <v>1193702</v>
      </c>
      <c r="CX11" s="284">
        <v>15809</v>
      </c>
      <c r="CY11" s="283">
        <v>1218726</v>
      </c>
      <c r="CZ11" s="284">
        <v>16089</v>
      </c>
      <c r="DA11" s="283">
        <v>1242199</v>
      </c>
      <c r="DB11" s="284">
        <v>16575</v>
      </c>
      <c r="DC11" s="283">
        <v>1257120</v>
      </c>
      <c r="DD11" s="284">
        <v>16812</v>
      </c>
      <c r="DE11" s="283">
        <v>1275574</v>
      </c>
      <c r="DF11" s="284">
        <v>17124</v>
      </c>
      <c r="DG11" s="283">
        <v>1294315</v>
      </c>
      <c r="DH11" s="284">
        <v>17459</v>
      </c>
      <c r="DI11" s="283">
        <v>1312479</v>
      </c>
      <c r="DJ11" s="284">
        <v>17799</v>
      </c>
      <c r="DK11" s="283">
        <v>1331736</v>
      </c>
      <c r="DL11" s="284">
        <v>18176</v>
      </c>
      <c r="DM11" s="283">
        <v>1354624</v>
      </c>
      <c r="DN11" s="284">
        <v>18519</v>
      </c>
      <c r="DO11" s="283">
        <v>1376601</v>
      </c>
      <c r="DP11" s="285">
        <v>19044</v>
      </c>
      <c r="DQ11" s="283">
        <v>1396536</v>
      </c>
      <c r="DR11" s="284">
        <v>19352</v>
      </c>
      <c r="DS11" s="283">
        <v>1418789</v>
      </c>
      <c r="DT11" s="284">
        <v>20282</v>
      </c>
      <c r="DU11" s="283">
        <v>1442249</v>
      </c>
      <c r="DV11" s="284">
        <v>20614</v>
      </c>
      <c r="DW11" s="283"/>
      <c r="DX11" s="285"/>
      <c r="DY11" s="91"/>
    </row>
    <row r="12" spans="1:130" s="156" customFormat="1" x14ac:dyDescent="0.2">
      <c r="A12" s="281">
        <v>6</v>
      </c>
      <c r="B12" s="282" t="s">
        <v>6</v>
      </c>
      <c r="C12" s="283">
        <v>1048</v>
      </c>
      <c r="D12" s="284">
        <v>1469</v>
      </c>
      <c r="E12" s="283">
        <v>1765</v>
      </c>
      <c r="F12" s="284">
        <v>1936</v>
      </c>
      <c r="G12" s="283">
        <v>2023</v>
      </c>
      <c r="H12" s="284">
        <v>2177</v>
      </c>
      <c r="I12" s="283">
        <v>2466</v>
      </c>
      <c r="J12" s="284">
        <v>2427</v>
      </c>
      <c r="K12" s="283">
        <v>2812</v>
      </c>
      <c r="L12" s="284">
        <v>2838</v>
      </c>
      <c r="M12" s="283">
        <v>3241</v>
      </c>
      <c r="N12" s="284">
        <v>3214</v>
      </c>
      <c r="O12" s="283">
        <v>3676</v>
      </c>
      <c r="P12" s="284">
        <v>3717</v>
      </c>
      <c r="Q12" s="283">
        <v>3840</v>
      </c>
      <c r="R12" s="284">
        <v>3859</v>
      </c>
      <c r="S12" s="283">
        <v>4029</v>
      </c>
      <c r="T12" s="284">
        <v>3980</v>
      </c>
      <c r="U12" s="283">
        <v>4265</v>
      </c>
      <c r="V12" s="284">
        <v>4130</v>
      </c>
      <c r="W12" s="283">
        <v>4519</v>
      </c>
      <c r="X12" s="284">
        <v>4227</v>
      </c>
      <c r="Y12" s="283">
        <v>4657</v>
      </c>
      <c r="Z12" s="284">
        <v>4360</v>
      </c>
      <c r="AA12" s="283">
        <v>4839</v>
      </c>
      <c r="AB12" s="284">
        <v>4501</v>
      </c>
      <c r="AC12" s="283">
        <v>5564</v>
      </c>
      <c r="AD12" s="284">
        <v>4614</v>
      </c>
      <c r="AE12" s="283">
        <v>5746</v>
      </c>
      <c r="AF12" s="284">
        <v>4735</v>
      </c>
      <c r="AG12" s="283">
        <v>5920</v>
      </c>
      <c r="AH12" s="284">
        <v>4840</v>
      </c>
      <c r="AI12" s="283">
        <v>6206</v>
      </c>
      <c r="AJ12" s="284">
        <v>4975</v>
      </c>
      <c r="AK12" s="283">
        <v>6463</v>
      </c>
      <c r="AL12" s="284">
        <v>5091</v>
      </c>
      <c r="AM12" s="283">
        <v>6665</v>
      </c>
      <c r="AN12" s="284">
        <v>5181</v>
      </c>
      <c r="AO12" s="283">
        <v>6893</v>
      </c>
      <c r="AP12" s="284">
        <v>5304</v>
      </c>
      <c r="AQ12" s="283">
        <v>7110</v>
      </c>
      <c r="AR12" s="284">
        <v>5387</v>
      </c>
      <c r="AS12" s="283">
        <v>7285</v>
      </c>
      <c r="AT12" s="284">
        <v>5477</v>
      </c>
      <c r="AU12" s="283">
        <v>7573</v>
      </c>
      <c r="AV12" s="284">
        <v>5558</v>
      </c>
      <c r="AW12" s="283">
        <v>7818</v>
      </c>
      <c r="AX12" s="284">
        <v>5638</v>
      </c>
      <c r="AY12" s="283">
        <v>8087</v>
      </c>
      <c r="AZ12" s="284">
        <v>5731</v>
      </c>
      <c r="BA12" s="283">
        <v>8308</v>
      </c>
      <c r="BB12" s="284">
        <v>5826</v>
      </c>
      <c r="BC12" s="283">
        <v>8478</v>
      </c>
      <c r="BD12" s="284">
        <v>5913</v>
      </c>
      <c r="BE12" s="283">
        <v>8695</v>
      </c>
      <c r="BF12" s="284">
        <v>6019</v>
      </c>
      <c r="BG12" s="283">
        <v>8909</v>
      </c>
      <c r="BH12" s="284">
        <v>6125</v>
      </c>
      <c r="BI12" s="283">
        <v>9134</v>
      </c>
      <c r="BJ12" s="284">
        <v>6264</v>
      </c>
      <c r="BK12" s="283">
        <v>9337</v>
      </c>
      <c r="BL12" s="284">
        <v>6332</v>
      </c>
      <c r="BM12" s="283">
        <v>9559</v>
      </c>
      <c r="BN12" s="284">
        <v>6418</v>
      </c>
      <c r="BO12" s="283">
        <v>9792</v>
      </c>
      <c r="BP12" s="284">
        <v>6515</v>
      </c>
      <c r="BQ12" s="283">
        <v>10069</v>
      </c>
      <c r="BR12" s="284">
        <v>6636</v>
      </c>
      <c r="BS12" s="283">
        <v>10301</v>
      </c>
      <c r="BT12" s="284">
        <v>6719</v>
      </c>
      <c r="BU12" s="283">
        <v>10520</v>
      </c>
      <c r="BV12" s="284">
        <v>6807</v>
      </c>
      <c r="BW12" s="283">
        <v>10742</v>
      </c>
      <c r="BX12" s="284">
        <v>6910</v>
      </c>
      <c r="BY12" s="283">
        <v>10966</v>
      </c>
      <c r="BZ12" s="284">
        <v>7025</v>
      </c>
      <c r="CA12" s="283">
        <v>11164</v>
      </c>
      <c r="CB12" s="284">
        <v>7106</v>
      </c>
      <c r="CC12" s="283">
        <v>11415</v>
      </c>
      <c r="CD12" s="284">
        <v>7204</v>
      </c>
      <c r="CE12" s="283">
        <v>11699</v>
      </c>
      <c r="CF12" s="284">
        <v>7299</v>
      </c>
      <c r="CG12" s="283">
        <v>12302</v>
      </c>
      <c r="CH12" s="284">
        <v>7419</v>
      </c>
      <c r="CI12" s="283">
        <v>12559</v>
      </c>
      <c r="CJ12" s="284">
        <v>7522</v>
      </c>
      <c r="CK12" s="283">
        <v>12825</v>
      </c>
      <c r="CL12" s="284">
        <v>7638</v>
      </c>
      <c r="CM12" s="283">
        <v>12842</v>
      </c>
      <c r="CN12" s="284">
        <v>7606</v>
      </c>
      <c r="CO12" s="283">
        <v>13172</v>
      </c>
      <c r="CP12" s="284">
        <v>7720</v>
      </c>
      <c r="CQ12" s="283">
        <v>13516</v>
      </c>
      <c r="CR12" s="284">
        <v>7819</v>
      </c>
      <c r="CS12" s="283">
        <v>13843</v>
      </c>
      <c r="CT12" s="284">
        <v>7920</v>
      </c>
      <c r="CU12" s="283">
        <v>14230</v>
      </c>
      <c r="CV12" s="284">
        <v>8018</v>
      </c>
      <c r="CW12" s="283">
        <v>14613</v>
      </c>
      <c r="CX12" s="284">
        <v>8120</v>
      </c>
      <c r="CY12" s="283">
        <v>14936</v>
      </c>
      <c r="CZ12" s="284">
        <v>8198</v>
      </c>
      <c r="DA12" s="283">
        <v>15243</v>
      </c>
      <c r="DB12" s="284">
        <v>8328</v>
      </c>
      <c r="DC12" s="283">
        <v>15527</v>
      </c>
      <c r="DD12" s="284">
        <v>8407</v>
      </c>
      <c r="DE12" s="283">
        <v>15927</v>
      </c>
      <c r="DF12" s="284">
        <v>8519</v>
      </c>
      <c r="DG12" s="283">
        <v>16332</v>
      </c>
      <c r="DH12" s="284">
        <v>8632</v>
      </c>
      <c r="DI12" s="283">
        <v>16701</v>
      </c>
      <c r="DJ12" s="284">
        <v>8786</v>
      </c>
      <c r="DK12" s="283">
        <v>17172</v>
      </c>
      <c r="DL12" s="284">
        <v>8910</v>
      </c>
      <c r="DM12" s="283">
        <v>17620</v>
      </c>
      <c r="DN12" s="284">
        <v>9039</v>
      </c>
      <c r="DO12" s="283">
        <v>18074</v>
      </c>
      <c r="DP12" s="285">
        <v>9179</v>
      </c>
      <c r="DQ12" s="283">
        <v>18534</v>
      </c>
      <c r="DR12" s="284">
        <v>9278</v>
      </c>
      <c r="DS12" s="283">
        <v>18963</v>
      </c>
      <c r="DT12" s="284">
        <v>9660</v>
      </c>
      <c r="DU12" s="283">
        <v>19374</v>
      </c>
      <c r="DV12" s="284">
        <v>9766</v>
      </c>
      <c r="DW12" s="283"/>
      <c r="DX12" s="285"/>
      <c r="DY12" s="91"/>
    </row>
    <row r="13" spans="1:130" s="156" customFormat="1" x14ac:dyDescent="0.2">
      <c r="A13" s="281">
        <v>7</v>
      </c>
      <c r="B13" s="282" t="s">
        <v>7</v>
      </c>
      <c r="C13" s="283">
        <v>230042</v>
      </c>
      <c r="D13" s="284">
        <v>10767</v>
      </c>
      <c r="E13" s="283">
        <v>315064</v>
      </c>
      <c r="F13" s="284">
        <v>18401</v>
      </c>
      <c r="G13" s="283">
        <v>350524</v>
      </c>
      <c r="H13" s="284">
        <v>24175</v>
      </c>
      <c r="I13" s="283">
        <v>406560</v>
      </c>
      <c r="J13" s="284">
        <v>28301</v>
      </c>
      <c r="K13" s="283">
        <v>443628</v>
      </c>
      <c r="L13" s="284">
        <v>32253</v>
      </c>
      <c r="M13" s="283">
        <v>486716</v>
      </c>
      <c r="N13" s="284">
        <v>35717</v>
      </c>
      <c r="O13" s="283">
        <v>518704</v>
      </c>
      <c r="P13" s="284">
        <v>41099</v>
      </c>
      <c r="Q13" s="283">
        <v>537721</v>
      </c>
      <c r="R13" s="284">
        <v>42967</v>
      </c>
      <c r="S13" s="283">
        <v>559317</v>
      </c>
      <c r="T13" s="284">
        <v>44830</v>
      </c>
      <c r="U13" s="283">
        <v>577327</v>
      </c>
      <c r="V13" s="284">
        <v>46878</v>
      </c>
      <c r="W13" s="283">
        <v>599903</v>
      </c>
      <c r="X13" s="284">
        <v>48468</v>
      </c>
      <c r="Y13" s="283">
        <v>611212</v>
      </c>
      <c r="Z13" s="284">
        <v>50311</v>
      </c>
      <c r="AA13" s="283">
        <v>629674</v>
      </c>
      <c r="AB13" s="284">
        <v>52110</v>
      </c>
      <c r="AC13" s="283">
        <v>647933</v>
      </c>
      <c r="AD13" s="284">
        <v>54242</v>
      </c>
      <c r="AE13" s="283">
        <v>666577</v>
      </c>
      <c r="AF13" s="284">
        <v>56432</v>
      </c>
      <c r="AG13" s="283">
        <v>686202</v>
      </c>
      <c r="AH13" s="284">
        <v>58488</v>
      </c>
      <c r="AI13" s="283">
        <v>711946</v>
      </c>
      <c r="AJ13" s="284">
        <v>61067</v>
      </c>
      <c r="AK13" s="283">
        <v>734057</v>
      </c>
      <c r="AL13" s="284">
        <v>63195</v>
      </c>
      <c r="AM13" s="283">
        <v>756287</v>
      </c>
      <c r="AN13" s="284">
        <v>65368</v>
      </c>
      <c r="AO13" s="283">
        <v>782064</v>
      </c>
      <c r="AP13" s="284">
        <v>67716</v>
      </c>
      <c r="AQ13" s="283">
        <v>807228</v>
      </c>
      <c r="AR13" s="284">
        <v>69620</v>
      </c>
      <c r="AS13" s="283">
        <v>823820</v>
      </c>
      <c r="AT13" s="284">
        <v>71514</v>
      </c>
      <c r="AU13" s="283">
        <v>851284</v>
      </c>
      <c r="AV13" s="284">
        <v>73405</v>
      </c>
      <c r="AW13" s="283">
        <v>873820</v>
      </c>
      <c r="AX13" s="284">
        <v>75176</v>
      </c>
      <c r="AY13" s="283">
        <v>898749</v>
      </c>
      <c r="AZ13" s="284">
        <v>77276</v>
      </c>
      <c r="BA13" s="283">
        <v>922782</v>
      </c>
      <c r="BB13" s="284">
        <v>79825</v>
      </c>
      <c r="BC13" s="283">
        <v>944739</v>
      </c>
      <c r="BD13" s="284">
        <v>82081</v>
      </c>
      <c r="BE13" s="283">
        <v>969846</v>
      </c>
      <c r="BF13" s="284">
        <v>84217</v>
      </c>
      <c r="BG13" s="283">
        <v>997617</v>
      </c>
      <c r="BH13" s="284">
        <v>88418</v>
      </c>
      <c r="BI13" s="283">
        <v>1024543</v>
      </c>
      <c r="BJ13" s="284">
        <v>92162</v>
      </c>
      <c r="BK13" s="283">
        <v>1048908</v>
      </c>
      <c r="BL13" s="284">
        <v>94330</v>
      </c>
      <c r="BM13" s="283">
        <v>1077533</v>
      </c>
      <c r="BN13" s="284">
        <v>96660</v>
      </c>
      <c r="BO13" s="283">
        <v>1103814</v>
      </c>
      <c r="BP13" s="284">
        <v>99132</v>
      </c>
      <c r="BQ13" s="283">
        <v>1130967</v>
      </c>
      <c r="BR13" s="284">
        <v>101675</v>
      </c>
      <c r="BS13" s="283">
        <v>1156835</v>
      </c>
      <c r="BT13" s="284">
        <v>103962</v>
      </c>
      <c r="BU13" s="283">
        <v>1182046</v>
      </c>
      <c r="BV13" s="284">
        <v>106529</v>
      </c>
      <c r="BW13" s="283">
        <v>1211423</v>
      </c>
      <c r="BX13" s="284">
        <v>109159</v>
      </c>
      <c r="BY13" s="283">
        <v>1240435</v>
      </c>
      <c r="BZ13" s="284">
        <v>111731</v>
      </c>
      <c r="CA13" s="283">
        <v>1260364</v>
      </c>
      <c r="CB13" s="284">
        <v>113933</v>
      </c>
      <c r="CC13" s="283">
        <v>1290377</v>
      </c>
      <c r="CD13" s="284">
        <v>116072</v>
      </c>
      <c r="CE13" s="283">
        <v>1315953</v>
      </c>
      <c r="CF13" s="284">
        <v>118162</v>
      </c>
      <c r="CG13" s="283">
        <v>1365522</v>
      </c>
      <c r="CH13" s="284">
        <v>120278</v>
      </c>
      <c r="CI13" s="283">
        <v>1392077</v>
      </c>
      <c r="CJ13" s="284">
        <v>122263</v>
      </c>
      <c r="CK13" s="283">
        <v>1421908</v>
      </c>
      <c r="CL13" s="284">
        <v>124563</v>
      </c>
      <c r="CM13" s="283">
        <v>1435990</v>
      </c>
      <c r="CN13" s="284">
        <v>126347</v>
      </c>
      <c r="CO13" s="283">
        <v>1467529</v>
      </c>
      <c r="CP13" s="284">
        <v>128789</v>
      </c>
      <c r="CQ13" s="283">
        <v>1498856</v>
      </c>
      <c r="CR13" s="284">
        <v>130993</v>
      </c>
      <c r="CS13" s="283">
        <v>1533415</v>
      </c>
      <c r="CT13" s="284">
        <v>133412</v>
      </c>
      <c r="CU13" s="283">
        <v>1568203</v>
      </c>
      <c r="CV13" s="284">
        <v>135875</v>
      </c>
      <c r="CW13" s="283">
        <v>1602139</v>
      </c>
      <c r="CX13" s="284">
        <v>138428</v>
      </c>
      <c r="CY13" s="283">
        <v>1628390</v>
      </c>
      <c r="CZ13" s="284">
        <v>139958</v>
      </c>
      <c r="DA13" s="283">
        <v>1662012</v>
      </c>
      <c r="DB13" s="284">
        <v>143418</v>
      </c>
      <c r="DC13" s="283">
        <v>1672319</v>
      </c>
      <c r="DD13" s="284">
        <v>144353</v>
      </c>
      <c r="DE13" s="283">
        <v>1692159</v>
      </c>
      <c r="DF13" s="284">
        <v>146326</v>
      </c>
      <c r="DG13" s="283">
        <v>1716433</v>
      </c>
      <c r="DH13" s="284">
        <v>148861</v>
      </c>
      <c r="DI13" s="283">
        <v>1747314</v>
      </c>
      <c r="DJ13" s="284">
        <v>151440</v>
      </c>
      <c r="DK13" s="283">
        <v>1781326</v>
      </c>
      <c r="DL13" s="284">
        <v>153640</v>
      </c>
      <c r="DM13" s="283">
        <v>1819287</v>
      </c>
      <c r="DN13" s="284">
        <v>156017</v>
      </c>
      <c r="DO13" s="283">
        <v>1859115</v>
      </c>
      <c r="DP13" s="285">
        <v>159321</v>
      </c>
      <c r="DQ13" s="283">
        <v>1898516</v>
      </c>
      <c r="DR13" s="284">
        <v>161049</v>
      </c>
      <c r="DS13" s="283">
        <v>1940646</v>
      </c>
      <c r="DT13" s="284">
        <v>166638</v>
      </c>
      <c r="DU13" s="283">
        <v>1984439</v>
      </c>
      <c r="DV13" s="284">
        <v>168510</v>
      </c>
      <c r="DW13" s="283"/>
      <c r="DX13" s="285"/>
      <c r="DY13" s="91"/>
    </row>
    <row r="14" spans="1:130" s="156" customFormat="1" x14ac:dyDescent="0.2">
      <c r="A14" s="281">
        <v>8</v>
      </c>
      <c r="B14" s="282" t="s">
        <v>8</v>
      </c>
      <c r="C14" s="283">
        <v>4128</v>
      </c>
      <c r="D14" s="284">
        <v>823</v>
      </c>
      <c r="E14" s="283">
        <v>8494</v>
      </c>
      <c r="F14" s="284">
        <v>1734</v>
      </c>
      <c r="G14" s="283">
        <v>12328</v>
      </c>
      <c r="H14" s="284">
        <v>2824</v>
      </c>
      <c r="I14" s="283">
        <v>16821</v>
      </c>
      <c r="J14" s="284">
        <v>3827</v>
      </c>
      <c r="K14" s="283">
        <v>23064</v>
      </c>
      <c r="L14" s="284">
        <v>4823</v>
      </c>
      <c r="M14" s="283">
        <v>26178</v>
      </c>
      <c r="N14" s="284">
        <v>5937</v>
      </c>
      <c r="O14" s="283">
        <v>32817</v>
      </c>
      <c r="P14" s="284">
        <v>7431</v>
      </c>
      <c r="Q14" s="283">
        <v>35117</v>
      </c>
      <c r="R14" s="284">
        <v>8009</v>
      </c>
      <c r="S14" s="283">
        <v>37825</v>
      </c>
      <c r="T14" s="284">
        <v>8578</v>
      </c>
      <c r="U14" s="283">
        <v>40156</v>
      </c>
      <c r="V14" s="284">
        <v>9162</v>
      </c>
      <c r="W14" s="283">
        <v>43739</v>
      </c>
      <c r="X14" s="284">
        <v>9688</v>
      </c>
      <c r="Y14" s="283">
        <v>45324</v>
      </c>
      <c r="Z14" s="284">
        <v>10258</v>
      </c>
      <c r="AA14" s="283">
        <v>47711</v>
      </c>
      <c r="AB14" s="284">
        <v>10812</v>
      </c>
      <c r="AC14" s="283">
        <v>49932</v>
      </c>
      <c r="AD14" s="284">
        <v>11344</v>
      </c>
      <c r="AE14" s="283">
        <v>52348</v>
      </c>
      <c r="AF14" s="284">
        <v>11907</v>
      </c>
      <c r="AG14" s="283">
        <v>54660</v>
      </c>
      <c r="AH14" s="284">
        <v>12386</v>
      </c>
      <c r="AI14" s="283">
        <v>57550</v>
      </c>
      <c r="AJ14" s="284">
        <v>12988</v>
      </c>
      <c r="AK14" s="283">
        <v>59995</v>
      </c>
      <c r="AL14" s="284">
        <v>13523</v>
      </c>
      <c r="AM14" s="283">
        <v>62726</v>
      </c>
      <c r="AN14" s="284">
        <v>14116</v>
      </c>
      <c r="AO14" s="283">
        <v>65422</v>
      </c>
      <c r="AP14" s="284">
        <v>14688</v>
      </c>
      <c r="AQ14" s="283">
        <v>68194</v>
      </c>
      <c r="AR14" s="284">
        <v>15273</v>
      </c>
      <c r="AS14" s="283">
        <v>70149</v>
      </c>
      <c r="AT14" s="284">
        <v>15800</v>
      </c>
      <c r="AU14" s="283">
        <v>73936</v>
      </c>
      <c r="AV14" s="284">
        <v>16389</v>
      </c>
      <c r="AW14" s="283">
        <v>76764</v>
      </c>
      <c r="AX14" s="284">
        <v>16917</v>
      </c>
      <c r="AY14" s="283">
        <v>79918</v>
      </c>
      <c r="AZ14" s="284">
        <v>17519</v>
      </c>
      <c r="BA14" s="283">
        <v>82922</v>
      </c>
      <c r="BB14" s="284">
        <v>18115</v>
      </c>
      <c r="BC14" s="283">
        <v>86043</v>
      </c>
      <c r="BD14" s="284">
        <v>18759</v>
      </c>
      <c r="BE14" s="283">
        <v>88723</v>
      </c>
      <c r="BF14" s="284">
        <v>19325</v>
      </c>
      <c r="BG14" s="283">
        <v>91496</v>
      </c>
      <c r="BH14" s="284">
        <v>19846</v>
      </c>
      <c r="BI14" s="283">
        <v>94339</v>
      </c>
      <c r="BJ14" s="284">
        <v>21002</v>
      </c>
      <c r="BK14" s="283">
        <v>97449</v>
      </c>
      <c r="BL14" s="284">
        <v>21675</v>
      </c>
      <c r="BM14" s="283">
        <v>100556</v>
      </c>
      <c r="BN14" s="284">
        <v>22275</v>
      </c>
      <c r="BO14" s="283">
        <v>103513</v>
      </c>
      <c r="BP14" s="284">
        <v>22997</v>
      </c>
      <c r="BQ14" s="283">
        <v>106751</v>
      </c>
      <c r="BR14" s="284">
        <v>23692</v>
      </c>
      <c r="BS14" s="283">
        <v>110238</v>
      </c>
      <c r="BT14" s="284">
        <v>24500</v>
      </c>
      <c r="BU14" s="283">
        <v>113334</v>
      </c>
      <c r="BV14" s="284">
        <v>25194</v>
      </c>
      <c r="BW14" s="283">
        <v>116639</v>
      </c>
      <c r="BX14" s="284">
        <v>25987</v>
      </c>
      <c r="BY14" s="283">
        <v>120079</v>
      </c>
      <c r="BZ14" s="284">
        <v>26748</v>
      </c>
      <c r="CA14" s="283">
        <v>123369</v>
      </c>
      <c r="CB14" s="284">
        <v>27585</v>
      </c>
      <c r="CC14" s="283">
        <v>126788</v>
      </c>
      <c r="CD14" s="284">
        <v>28140</v>
      </c>
      <c r="CE14" s="283">
        <v>129874</v>
      </c>
      <c r="CF14" s="284">
        <v>28864</v>
      </c>
      <c r="CG14" s="283">
        <v>136369</v>
      </c>
      <c r="CH14" s="284">
        <v>29601</v>
      </c>
      <c r="CI14" s="283">
        <v>140238</v>
      </c>
      <c r="CJ14" s="284">
        <v>30343</v>
      </c>
      <c r="CK14" s="283">
        <v>143807</v>
      </c>
      <c r="CL14" s="284">
        <v>30991</v>
      </c>
      <c r="CM14" s="283">
        <v>144979</v>
      </c>
      <c r="CN14" s="284">
        <v>30831</v>
      </c>
      <c r="CO14" s="283">
        <v>148530</v>
      </c>
      <c r="CP14" s="284">
        <v>31594</v>
      </c>
      <c r="CQ14" s="283">
        <v>152719</v>
      </c>
      <c r="CR14" s="284">
        <v>32435</v>
      </c>
      <c r="CS14" s="283">
        <v>156699</v>
      </c>
      <c r="CT14" s="284">
        <v>33171</v>
      </c>
      <c r="CU14" s="283">
        <v>160689</v>
      </c>
      <c r="CV14" s="284">
        <v>33898</v>
      </c>
      <c r="CW14" s="283">
        <v>164673</v>
      </c>
      <c r="CX14" s="284">
        <v>34615</v>
      </c>
      <c r="CY14" s="283">
        <v>168777</v>
      </c>
      <c r="CZ14" s="284">
        <v>35238</v>
      </c>
      <c r="DA14" s="283">
        <v>172873</v>
      </c>
      <c r="DB14" s="284">
        <v>36047</v>
      </c>
      <c r="DC14" s="283">
        <v>174629</v>
      </c>
      <c r="DD14" s="284">
        <v>36391</v>
      </c>
      <c r="DE14" s="283">
        <v>177527</v>
      </c>
      <c r="DF14" s="284">
        <v>36856</v>
      </c>
      <c r="DG14" s="283">
        <v>181806</v>
      </c>
      <c r="DH14" s="284">
        <v>37754</v>
      </c>
      <c r="DI14" s="283">
        <v>186024</v>
      </c>
      <c r="DJ14" s="284">
        <v>38605</v>
      </c>
      <c r="DK14" s="283">
        <v>190325</v>
      </c>
      <c r="DL14" s="284">
        <v>39485</v>
      </c>
      <c r="DM14" s="283">
        <v>195248</v>
      </c>
      <c r="DN14" s="284">
        <v>40499</v>
      </c>
      <c r="DO14" s="283">
        <v>200694</v>
      </c>
      <c r="DP14" s="285">
        <v>41628</v>
      </c>
      <c r="DQ14" s="283">
        <v>205409</v>
      </c>
      <c r="DR14" s="284">
        <v>42333</v>
      </c>
      <c r="DS14" s="283">
        <v>210338</v>
      </c>
      <c r="DT14" s="284">
        <v>46071</v>
      </c>
      <c r="DU14" s="283">
        <v>215592</v>
      </c>
      <c r="DV14" s="284">
        <v>46940</v>
      </c>
      <c r="DW14" s="283"/>
      <c r="DX14" s="285"/>
      <c r="DY14" s="91"/>
    </row>
    <row r="15" spans="1:130" s="156" customFormat="1" x14ac:dyDescent="0.2">
      <c r="A15" s="281">
        <v>9</v>
      </c>
      <c r="B15" s="282" t="s">
        <v>9</v>
      </c>
      <c r="C15" s="283">
        <v>167</v>
      </c>
      <c r="D15" s="284">
        <v>7</v>
      </c>
      <c r="E15" s="283">
        <v>381</v>
      </c>
      <c r="F15" s="284">
        <v>15</v>
      </c>
      <c r="G15" s="283">
        <v>601</v>
      </c>
      <c r="H15" s="284">
        <v>25</v>
      </c>
      <c r="I15" s="283">
        <v>839</v>
      </c>
      <c r="J15" s="284">
        <v>42</v>
      </c>
      <c r="K15" s="283">
        <v>1288</v>
      </c>
      <c r="L15" s="284">
        <v>61</v>
      </c>
      <c r="M15" s="283">
        <v>1370</v>
      </c>
      <c r="N15" s="284">
        <v>82</v>
      </c>
      <c r="O15" s="283">
        <v>2052</v>
      </c>
      <c r="P15" s="284">
        <v>111</v>
      </c>
      <c r="Q15" s="283">
        <v>2224</v>
      </c>
      <c r="R15" s="284">
        <v>121</v>
      </c>
      <c r="S15" s="283">
        <v>2498</v>
      </c>
      <c r="T15" s="284">
        <v>131</v>
      </c>
      <c r="U15" s="283">
        <v>2751</v>
      </c>
      <c r="V15" s="284">
        <v>138</v>
      </c>
      <c r="W15" s="283">
        <v>3092</v>
      </c>
      <c r="X15" s="284">
        <v>146</v>
      </c>
      <c r="Y15" s="283">
        <v>3278</v>
      </c>
      <c r="Z15" s="284">
        <v>156</v>
      </c>
      <c r="AA15" s="283">
        <v>3557</v>
      </c>
      <c r="AB15" s="284">
        <v>161</v>
      </c>
      <c r="AC15" s="283">
        <v>3825</v>
      </c>
      <c r="AD15" s="284">
        <v>168</v>
      </c>
      <c r="AE15" s="283">
        <v>4078</v>
      </c>
      <c r="AF15" s="284">
        <v>181</v>
      </c>
      <c r="AG15" s="283">
        <v>4320</v>
      </c>
      <c r="AH15" s="284">
        <v>189</v>
      </c>
      <c r="AI15" s="283">
        <v>4604</v>
      </c>
      <c r="AJ15" s="284">
        <v>201</v>
      </c>
      <c r="AK15" s="283">
        <v>4850</v>
      </c>
      <c r="AL15" s="284">
        <v>215</v>
      </c>
      <c r="AM15" s="283">
        <v>5109</v>
      </c>
      <c r="AN15" s="284">
        <v>220</v>
      </c>
      <c r="AO15" s="283">
        <v>5360</v>
      </c>
      <c r="AP15" s="284">
        <v>224</v>
      </c>
      <c r="AQ15" s="283">
        <v>5635</v>
      </c>
      <c r="AR15" s="284">
        <v>230</v>
      </c>
      <c r="AS15" s="283">
        <v>5809</v>
      </c>
      <c r="AT15" s="284">
        <v>235</v>
      </c>
      <c r="AU15" s="283">
        <v>6127</v>
      </c>
      <c r="AV15" s="284">
        <v>242</v>
      </c>
      <c r="AW15" s="283">
        <v>6365</v>
      </c>
      <c r="AX15" s="284">
        <v>249</v>
      </c>
      <c r="AY15" s="283">
        <v>6612</v>
      </c>
      <c r="AZ15" s="284">
        <v>255</v>
      </c>
      <c r="BA15" s="283">
        <v>6782</v>
      </c>
      <c r="BB15" s="284">
        <v>258</v>
      </c>
      <c r="BC15" s="283">
        <v>7028</v>
      </c>
      <c r="BD15" s="284">
        <v>262</v>
      </c>
      <c r="BE15" s="283">
        <v>7265</v>
      </c>
      <c r="BF15" s="284">
        <v>269</v>
      </c>
      <c r="BG15" s="283">
        <v>7465</v>
      </c>
      <c r="BH15" s="284">
        <v>276</v>
      </c>
      <c r="BI15" s="283">
        <v>7683</v>
      </c>
      <c r="BJ15" s="284">
        <v>291</v>
      </c>
      <c r="BK15" s="283">
        <v>7839</v>
      </c>
      <c r="BL15" s="284">
        <v>300</v>
      </c>
      <c r="BM15" s="283">
        <v>8071</v>
      </c>
      <c r="BN15" s="284">
        <v>310</v>
      </c>
      <c r="BO15" s="283">
        <v>8240</v>
      </c>
      <c r="BP15" s="284">
        <v>324</v>
      </c>
      <c r="BQ15" s="283">
        <v>8421</v>
      </c>
      <c r="BR15" s="284">
        <v>331</v>
      </c>
      <c r="BS15" s="283">
        <v>8609</v>
      </c>
      <c r="BT15" s="284">
        <v>336</v>
      </c>
      <c r="BU15" s="283">
        <v>8834</v>
      </c>
      <c r="BV15" s="284">
        <v>343</v>
      </c>
      <c r="BW15" s="283">
        <v>9033</v>
      </c>
      <c r="BX15" s="284">
        <v>349</v>
      </c>
      <c r="BY15" s="283">
        <v>9244</v>
      </c>
      <c r="BZ15" s="284">
        <v>362</v>
      </c>
      <c r="CA15" s="283">
        <v>9427</v>
      </c>
      <c r="CB15" s="284">
        <v>371</v>
      </c>
      <c r="CC15" s="283">
        <v>9634</v>
      </c>
      <c r="CD15" s="284">
        <v>377</v>
      </c>
      <c r="CE15" s="283">
        <v>9793</v>
      </c>
      <c r="CF15" s="284">
        <v>391</v>
      </c>
      <c r="CG15" s="283">
        <v>9894</v>
      </c>
      <c r="CH15" s="284">
        <v>400</v>
      </c>
      <c r="CI15" s="283">
        <v>10082</v>
      </c>
      <c r="CJ15" s="284">
        <v>412</v>
      </c>
      <c r="CK15" s="283">
        <v>10248</v>
      </c>
      <c r="CL15" s="284">
        <v>419</v>
      </c>
      <c r="CM15" s="283">
        <v>10410</v>
      </c>
      <c r="CN15" s="284">
        <v>415</v>
      </c>
      <c r="CO15" s="283">
        <v>10587</v>
      </c>
      <c r="CP15" s="284">
        <v>426</v>
      </c>
      <c r="CQ15" s="283">
        <v>10779</v>
      </c>
      <c r="CR15" s="284">
        <v>438</v>
      </c>
      <c r="CS15" s="283">
        <v>10955</v>
      </c>
      <c r="CT15" s="284">
        <v>443</v>
      </c>
      <c r="CU15" s="283">
        <v>11190</v>
      </c>
      <c r="CV15" s="284">
        <v>449</v>
      </c>
      <c r="CW15" s="283">
        <v>11403</v>
      </c>
      <c r="CX15" s="284">
        <v>460</v>
      </c>
      <c r="CY15" s="283">
        <v>11616</v>
      </c>
      <c r="CZ15" s="284">
        <v>463</v>
      </c>
      <c r="DA15" s="283">
        <v>11832</v>
      </c>
      <c r="DB15" s="284">
        <v>471</v>
      </c>
      <c r="DC15" s="283">
        <v>11921</v>
      </c>
      <c r="DD15" s="284">
        <v>472</v>
      </c>
      <c r="DE15" s="283">
        <v>12065</v>
      </c>
      <c r="DF15" s="284">
        <v>476</v>
      </c>
      <c r="DG15" s="283">
        <v>12236</v>
      </c>
      <c r="DH15" s="284">
        <v>486</v>
      </c>
      <c r="DI15" s="283">
        <v>12416</v>
      </c>
      <c r="DJ15" s="284">
        <v>498</v>
      </c>
      <c r="DK15" s="283">
        <v>12598</v>
      </c>
      <c r="DL15" s="284">
        <v>502</v>
      </c>
      <c r="DM15" s="283">
        <v>12797</v>
      </c>
      <c r="DN15" s="284">
        <v>517</v>
      </c>
      <c r="DO15" s="283">
        <v>13012</v>
      </c>
      <c r="DP15" s="285">
        <v>523</v>
      </c>
      <c r="DQ15" s="283">
        <v>13216</v>
      </c>
      <c r="DR15" s="284">
        <v>526</v>
      </c>
      <c r="DS15" s="283">
        <v>13440</v>
      </c>
      <c r="DT15" s="284">
        <v>553</v>
      </c>
      <c r="DU15" s="283">
        <v>13631</v>
      </c>
      <c r="DV15" s="284">
        <v>565</v>
      </c>
      <c r="DW15" s="283"/>
      <c r="DX15" s="285"/>
      <c r="DY15" s="91"/>
    </row>
    <row r="16" spans="1:130" s="156" customFormat="1" x14ac:dyDescent="0.2">
      <c r="A16" s="281">
        <v>10</v>
      </c>
      <c r="B16" s="282" t="s">
        <v>10</v>
      </c>
      <c r="C16" s="283">
        <v>129</v>
      </c>
      <c r="D16" s="284">
        <v>99</v>
      </c>
      <c r="E16" s="283">
        <v>279</v>
      </c>
      <c r="F16" s="284">
        <v>172</v>
      </c>
      <c r="G16" s="283">
        <v>498</v>
      </c>
      <c r="H16" s="284">
        <v>228</v>
      </c>
      <c r="I16" s="283">
        <v>679</v>
      </c>
      <c r="J16" s="284">
        <v>303</v>
      </c>
      <c r="K16" s="283">
        <v>911</v>
      </c>
      <c r="L16" s="284">
        <v>357</v>
      </c>
      <c r="M16" s="283">
        <v>1128</v>
      </c>
      <c r="N16" s="284">
        <v>365</v>
      </c>
      <c r="O16" s="283">
        <v>2110</v>
      </c>
      <c r="P16" s="284">
        <v>535</v>
      </c>
      <c r="Q16" s="283">
        <v>2218</v>
      </c>
      <c r="R16" s="284">
        <v>576</v>
      </c>
      <c r="S16" s="283">
        <v>2389</v>
      </c>
      <c r="T16" s="284">
        <v>613</v>
      </c>
      <c r="U16" s="283">
        <v>2561</v>
      </c>
      <c r="V16" s="284">
        <v>656</v>
      </c>
      <c r="W16" s="283">
        <v>2733</v>
      </c>
      <c r="X16" s="284">
        <v>681</v>
      </c>
      <c r="Y16" s="283">
        <v>2799</v>
      </c>
      <c r="Z16" s="284">
        <v>730</v>
      </c>
      <c r="AA16" s="283">
        <v>2952</v>
      </c>
      <c r="AB16" s="284">
        <v>770</v>
      </c>
      <c r="AC16" s="283">
        <v>3080</v>
      </c>
      <c r="AD16" s="284">
        <v>807</v>
      </c>
      <c r="AE16" s="283">
        <v>3258</v>
      </c>
      <c r="AF16" s="284">
        <v>846</v>
      </c>
      <c r="AG16" s="283">
        <v>3391</v>
      </c>
      <c r="AH16" s="284">
        <v>902</v>
      </c>
      <c r="AI16" s="283">
        <v>3594</v>
      </c>
      <c r="AJ16" s="284">
        <v>947</v>
      </c>
      <c r="AK16" s="283">
        <v>3742</v>
      </c>
      <c r="AL16" s="284">
        <v>973</v>
      </c>
      <c r="AM16" s="283">
        <v>3905</v>
      </c>
      <c r="AN16" s="284">
        <v>1012</v>
      </c>
      <c r="AO16" s="283">
        <v>4038</v>
      </c>
      <c r="AP16" s="284">
        <v>1053</v>
      </c>
      <c r="AQ16" s="283">
        <v>4220</v>
      </c>
      <c r="AR16" s="284">
        <v>1108</v>
      </c>
      <c r="AS16" s="283">
        <v>4341</v>
      </c>
      <c r="AT16" s="284">
        <v>1133</v>
      </c>
      <c r="AU16" s="283">
        <v>4575</v>
      </c>
      <c r="AV16" s="284">
        <v>1166</v>
      </c>
      <c r="AW16" s="283">
        <v>4684</v>
      </c>
      <c r="AX16" s="284">
        <v>1202</v>
      </c>
      <c r="AY16" s="283">
        <v>4913</v>
      </c>
      <c r="AZ16" s="284">
        <v>1228</v>
      </c>
      <c r="BA16" s="283">
        <v>5047</v>
      </c>
      <c r="BB16" s="284">
        <v>1247</v>
      </c>
      <c r="BC16" s="283">
        <v>5222</v>
      </c>
      <c r="BD16" s="284">
        <v>1295</v>
      </c>
      <c r="BE16" s="283">
        <v>5354</v>
      </c>
      <c r="BF16" s="284">
        <v>1338</v>
      </c>
      <c r="BG16" s="283">
        <v>5532</v>
      </c>
      <c r="BH16" s="284">
        <v>1361</v>
      </c>
      <c r="BI16" s="283">
        <v>5686</v>
      </c>
      <c r="BJ16" s="284">
        <v>1416</v>
      </c>
      <c r="BK16" s="283">
        <v>5849</v>
      </c>
      <c r="BL16" s="284">
        <v>1445</v>
      </c>
      <c r="BM16" s="283">
        <v>6028</v>
      </c>
      <c r="BN16" s="284">
        <v>1478</v>
      </c>
      <c r="BO16" s="283">
        <v>6246</v>
      </c>
      <c r="BP16" s="284">
        <v>1498</v>
      </c>
      <c r="BQ16" s="283">
        <v>6443</v>
      </c>
      <c r="BR16" s="284">
        <v>1515</v>
      </c>
      <c r="BS16" s="283">
        <v>6640</v>
      </c>
      <c r="BT16" s="284">
        <v>1556</v>
      </c>
      <c r="BU16" s="283">
        <v>6817</v>
      </c>
      <c r="BV16" s="284">
        <v>1589</v>
      </c>
      <c r="BW16" s="283">
        <v>7009</v>
      </c>
      <c r="BX16" s="284">
        <v>1632</v>
      </c>
      <c r="BY16" s="283">
        <v>7204</v>
      </c>
      <c r="BZ16" s="284">
        <v>1662</v>
      </c>
      <c r="CA16" s="283">
        <v>7380</v>
      </c>
      <c r="CB16" s="284">
        <v>1701</v>
      </c>
      <c r="CC16" s="283">
        <v>7533</v>
      </c>
      <c r="CD16" s="284">
        <v>1741</v>
      </c>
      <c r="CE16" s="283">
        <v>7691</v>
      </c>
      <c r="CF16" s="284">
        <v>1772</v>
      </c>
      <c r="CG16" s="283">
        <v>7959</v>
      </c>
      <c r="CH16" s="284">
        <v>1796</v>
      </c>
      <c r="CI16" s="283">
        <v>8185</v>
      </c>
      <c r="CJ16" s="284">
        <v>1828</v>
      </c>
      <c r="CK16" s="283">
        <v>8356</v>
      </c>
      <c r="CL16" s="284">
        <v>1862</v>
      </c>
      <c r="CM16" s="283">
        <v>8547</v>
      </c>
      <c r="CN16" s="284">
        <v>1838</v>
      </c>
      <c r="CO16" s="283">
        <v>8718</v>
      </c>
      <c r="CP16" s="284">
        <v>1868</v>
      </c>
      <c r="CQ16" s="283">
        <v>8912</v>
      </c>
      <c r="CR16" s="284">
        <v>1901</v>
      </c>
      <c r="CS16" s="283">
        <v>9092</v>
      </c>
      <c r="CT16" s="284">
        <v>1914</v>
      </c>
      <c r="CU16" s="283">
        <v>9344</v>
      </c>
      <c r="CV16" s="284">
        <v>1955</v>
      </c>
      <c r="CW16" s="283">
        <v>9536</v>
      </c>
      <c r="CX16" s="284">
        <v>1964</v>
      </c>
      <c r="CY16" s="283">
        <v>9716</v>
      </c>
      <c r="CZ16" s="284">
        <v>1980</v>
      </c>
      <c r="DA16" s="283">
        <v>9871</v>
      </c>
      <c r="DB16" s="284">
        <v>2005</v>
      </c>
      <c r="DC16" s="283">
        <v>9888</v>
      </c>
      <c r="DD16" s="284">
        <v>2007</v>
      </c>
      <c r="DE16" s="283">
        <v>9986</v>
      </c>
      <c r="DF16" s="284">
        <v>2022</v>
      </c>
      <c r="DG16" s="283">
        <v>10169</v>
      </c>
      <c r="DH16" s="284">
        <v>2064</v>
      </c>
      <c r="DI16" s="283">
        <v>10352</v>
      </c>
      <c r="DJ16" s="284">
        <v>2108</v>
      </c>
      <c r="DK16" s="283">
        <v>10549</v>
      </c>
      <c r="DL16" s="284">
        <v>2141</v>
      </c>
      <c r="DM16" s="283">
        <v>10769</v>
      </c>
      <c r="DN16" s="284">
        <v>2195</v>
      </c>
      <c r="DO16" s="283">
        <v>10995</v>
      </c>
      <c r="DP16" s="285">
        <v>2243</v>
      </c>
      <c r="DQ16" s="283">
        <v>11181</v>
      </c>
      <c r="DR16" s="284">
        <v>2264</v>
      </c>
      <c r="DS16" s="283">
        <v>11401</v>
      </c>
      <c r="DT16" s="284">
        <v>2439</v>
      </c>
      <c r="DU16" s="283">
        <v>11626</v>
      </c>
      <c r="DV16" s="284">
        <v>2467</v>
      </c>
      <c r="DW16" s="283"/>
      <c r="DX16" s="285"/>
      <c r="DY16" s="91"/>
    </row>
    <row r="17" spans="1:129" s="156" customFormat="1" x14ac:dyDescent="0.2">
      <c r="A17" s="281">
        <v>11</v>
      </c>
      <c r="B17" s="282" t="s">
        <v>11</v>
      </c>
      <c r="C17" s="283">
        <v>10730</v>
      </c>
      <c r="D17" s="284">
        <v>961</v>
      </c>
      <c r="E17" s="283">
        <v>27083</v>
      </c>
      <c r="F17" s="284">
        <v>1673</v>
      </c>
      <c r="G17" s="283">
        <v>43264</v>
      </c>
      <c r="H17" s="284">
        <v>2458</v>
      </c>
      <c r="I17" s="283">
        <v>63441</v>
      </c>
      <c r="J17" s="284">
        <v>3194</v>
      </c>
      <c r="K17" s="283">
        <v>87911</v>
      </c>
      <c r="L17" s="284">
        <v>4112</v>
      </c>
      <c r="M17" s="283">
        <v>118586</v>
      </c>
      <c r="N17" s="284">
        <v>4918</v>
      </c>
      <c r="O17" s="283">
        <v>177728</v>
      </c>
      <c r="P17" s="284">
        <v>6280</v>
      </c>
      <c r="Q17" s="283">
        <v>191247</v>
      </c>
      <c r="R17" s="284">
        <v>6807</v>
      </c>
      <c r="S17" s="283">
        <v>205515</v>
      </c>
      <c r="T17" s="284">
        <v>7256</v>
      </c>
      <c r="U17" s="283">
        <v>218557</v>
      </c>
      <c r="V17" s="284">
        <v>7791</v>
      </c>
      <c r="W17" s="283">
        <v>236290</v>
      </c>
      <c r="X17" s="284">
        <v>8243</v>
      </c>
      <c r="Y17" s="283">
        <v>244413</v>
      </c>
      <c r="Z17" s="284">
        <v>8771</v>
      </c>
      <c r="AA17" s="283">
        <v>256809</v>
      </c>
      <c r="AB17" s="284">
        <v>9325</v>
      </c>
      <c r="AC17" s="283">
        <v>267880</v>
      </c>
      <c r="AD17" s="284">
        <v>9793</v>
      </c>
      <c r="AE17" s="283">
        <v>280881</v>
      </c>
      <c r="AF17" s="284">
        <v>10272</v>
      </c>
      <c r="AG17" s="283">
        <v>294302</v>
      </c>
      <c r="AH17" s="284">
        <v>10706</v>
      </c>
      <c r="AI17" s="283">
        <v>310182</v>
      </c>
      <c r="AJ17" s="284">
        <v>11237</v>
      </c>
      <c r="AK17" s="283">
        <v>324045</v>
      </c>
      <c r="AL17" s="284">
        <v>11721</v>
      </c>
      <c r="AM17" s="283">
        <v>340656</v>
      </c>
      <c r="AN17" s="284">
        <v>12227</v>
      </c>
      <c r="AO17" s="283">
        <v>357353</v>
      </c>
      <c r="AP17" s="284">
        <v>12776</v>
      </c>
      <c r="AQ17" s="283">
        <v>373307</v>
      </c>
      <c r="AR17" s="284">
        <v>13321</v>
      </c>
      <c r="AS17" s="283">
        <v>384036</v>
      </c>
      <c r="AT17" s="284">
        <v>13740</v>
      </c>
      <c r="AU17" s="283">
        <v>403778</v>
      </c>
      <c r="AV17" s="284">
        <v>14183</v>
      </c>
      <c r="AW17" s="283">
        <v>418935</v>
      </c>
      <c r="AX17" s="284">
        <v>14644</v>
      </c>
      <c r="AY17" s="283">
        <v>434837</v>
      </c>
      <c r="AZ17" s="284">
        <v>15160</v>
      </c>
      <c r="BA17" s="283">
        <v>448348</v>
      </c>
      <c r="BB17" s="284">
        <v>15649</v>
      </c>
      <c r="BC17" s="283">
        <v>463295</v>
      </c>
      <c r="BD17" s="284">
        <v>16188</v>
      </c>
      <c r="BE17" s="283">
        <v>477731</v>
      </c>
      <c r="BF17" s="284">
        <v>16704</v>
      </c>
      <c r="BG17" s="283">
        <v>492036</v>
      </c>
      <c r="BH17" s="284">
        <v>16992</v>
      </c>
      <c r="BI17" s="283">
        <v>506266</v>
      </c>
      <c r="BJ17" s="284">
        <v>17907</v>
      </c>
      <c r="BK17" s="283">
        <v>521720</v>
      </c>
      <c r="BL17" s="284">
        <v>18428</v>
      </c>
      <c r="BM17" s="283">
        <v>538159</v>
      </c>
      <c r="BN17" s="284">
        <v>18887</v>
      </c>
      <c r="BO17" s="283">
        <v>552487</v>
      </c>
      <c r="BP17" s="284">
        <v>19420</v>
      </c>
      <c r="BQ17" s="283">
        <v>567061</v>
      </c>
      <c r="BR17" s="284">
        <v>19952</v>
      </c>
      <c r="BS17" s="283">
        <v>583203</v>
      </c>
      <c r="BT17" s="284">
        <v>20473</v>
      </c>
      <c r="BU17" s="283">
        <v>599537</v>
      </c>
      <c r="BV17" s="284">
        <v>21053</v>
      </c>
      <c r="BW17" s="283">
        <v>616235</v>
      </c>
      <c r="BX17" s="284">
        <v>21660</v>
      </c>
      <c r="BY17" s="283">
        <v>632183</v>
      </c>
      <c r="BZ17" s="284">
        <v>22211</v>
      </c>
      <c r="CA17" s="283">
        <v>646554</v>
      </c>
      <c r="CB17" s="284">
        <v>22727</v>
      </c>
      <c r="CC17" s="283">
        <v>665313</v>
      </c>
      <c r="CD17" s="284">
        <v>23247</v>
      </c>
      <c r="CE17" s="283">
        <v>680100</v>
      </c>
      <c r="CF17" s="284">
        <v>23800</v>
      </c>
      <c r="CG17" s="283">
        <v>701661</v>
      </c>
      <c r="CH17" s="284">
        <v>24276</v>
      </c>
      <c r="CI17" s="283">
        <v>719114</v>
      </c>
      <c r="CJ17" s="284">
        <v>24866</v>
      </c>
      <c r="CK17" s="283">
        <v>736388</v>
      </c>
      <c r="CL17" s="284">
        <v>25406</v>
      </c>
      <c r="CM17" s="283">
        <v>749763</v>
      </c>
      <c r="CN17" s="284">
        <v>25453</v>
      </c>
      <c r="CO17" s="283">
        <v>766209</v>
      </c>
      <c r="CP17" s="284">
        <v>26059</v>
      </c>
      <c r="CQ17" s="283">
        <v>783833</v>
      </c>
      <c r="CR17" s="284">
        <v>26700</v>
      </c>
      <c r="CS17" s="283">
        <v>802342</v>
      </c>
      <c r="CT17" s="284">
        <v>27256</v>
      </c>
      <c r="CU17" s="283">
        <v>820451</v>
      </c>
      <c r="CV17" s="284">
        <v>27822</v>
      </c>
      <c r="CW17" s="283">
        <v>838077</v>
      </c>
      <c r="CX17" s="284">
        <v>28364</v>
      </c>
      <c r="CY17" s="283">
        <v>854354</v>
      </c>
      <c r="CZ17" s="284">
        <v>28565</v>
      </c>
      <c r="DA17" s="283">
        <v>872364</v>
      </c>
      <c r="DB17" s="284">
        <v>29306</v>
      </c>
      <c r="DC17" s="283">
        <v>873757</v>
      </c>
      <c r="DD17" s="284">
        <v>29350</v>
      </c>
      <c r="DE17" s="283">
        <v>879096</v>
      </c>
      <c r="DF17" s="284">
        <v>29622</v>
      </c>
      <c r="DG17" s="283">
        <v>890501</v>
      </c>
      <c r="DH17" s="284">
        <v>30178</v>
      </c>
      <c r="DI17" s="283">
        <v>902350</v>
      </c>
      <c r="DJ17" s="284">
        <v>30609</v>
      </c>
      <c r="DK17" s="283">
        <v>913421</v>
      </c>
      <c r="DL17" s="284">
        <v>31039</v>
      </c>
      <c r="DM17" s="283">
        <v>927668</v>
      </c>
      <c r="DN17" s="284">
        <v>31527</v>
      </c>
      <c r="DO17" s="283">
        <v>944282</v>
      </c>
      <c r="DP17" s="285">
        <v>32423</v>
      </c>
      <c r="DQ17" s="283">
        <v>959216</v>
      </c>
      <c r="DR17" s="284">
        <v>32914</v>
      </c>
      <c r="DS17" s="283">
        <v>975845</v>
      </c>
      <c r="DT17" s="284">
        <v>34335</v>
      </c>
      <c r="DU17" s="283">
        <v>992808</v>
      </c>
      <c r="DV17" s="284">
        <v>34789</v>
      </c>
      <c r="DW17" s="283"/>
      <c r="DX17" s="285"/>
      <c r="DY17" s="91"/>
    </row>
    <row r="18" spans="1:129" s="156" customFormat="1" x14ac:dyDescent="0.2">
      <c r="A18" s="281">
        <v>12</v>
      </c>
      <c r="B18" s="282" t="s">
        <v>12</v>
      </c>
      <c r="C18" s="283">
        <v>385</v>
      </c>
      <c r="D18" s="284">
        <v>119</v>
      </c>
      <c r="E18" s="283">
        <v>1093</v>
      </c>
      <c r="F18" s="284">
        <v>193</v>
      </c>
      <c r="G18" s="283">
        <v>1635</v>
      </c>
      <c r="H18" s="284">
        <v>253</v>
      </c>
      <c r="I18" s="283">
        <v>2326</v>
      </c>
      <c r="J18" s="284">
        <v>321</v>
      </c>
      <c r="K18" s="283">
        <v>3245</v>
      </c>
      <c r="L18" s="284">
        <v>371</v>
      </c>
      <c r="M18" s="283">
        <v>4053</v>
      </c>
      <c r="N18" s="284">
        <v>420</v>
      </c>
      <c r="O18" s="283">
        <v>6942</v>
      </c>
      <c r="P18" s="284">
        <v>532</v>
      </c>
      <c r="Q18" s="283">
        <v>7517</v>
      </c>
      <c r="R18" s="284">
        <v>565</v>
      </c>
      <c r="S18" s="283">
        <v>8071</v>
      </c>
      <c r="T18" s="284">
        <v>598</v>
      </c>
      <c r="U18" s="283">
        <v>8562</v>
      </c>
      <c r="V18" s="284">
        <v>640</v>
      </c>
      <c r="W18" s="283">
        <v>9286</v>
      </c>
      <c r="X18" s="284">
        <v>671</v>
      </c>
      <c r="Y18" s="283">
        <v>9570</v>
      </c>
      <c r="Z18" s="284">
        <v>709</v>
      </c>
      <c r="AA18" s="283">
        <v>10095</v>
      </c>
      <c r="AB18" s="284">
        <v>737</v>
      </c>
      <c r="AC18" s="283">
        <v>10580</v>
      </c>
      <c r="AD18" s="284">
        <v>772</v>
      </c>
      <c r="AE18" s="283">
        <v>11119</v>
      </c>
      <c r="AF18" s="284">
        <v>825</v>
      </c>
      <c r="AG18" s="283">
        <v>11602</v>
      </c>
      <c r="AH18" s="284">
        <v>874</v>
      </c>
      <c r="AI18" s="283">
        <v>12293</v>
      </c>
      <c r="AJ18" s="284">
        <v>919</v>
      </c>
      <c r="AK18" s="283">
        <v>12843</v>
      </c>
      <c r="AL18" s="284">
        <v>966</v>
      </c>
      <c r="AM18" s="283">
        <v>13362</v>
      </c>
      <c r="AN18" s="284">
        <v>1016</v>
      </c>
      <c r="AO18" s="283">
        <v>13933</v>
      </c>
      <c r="AP18" s="284">
        <v>1063</v>
      </c>
      <c r="AQ18" s="283">
        <v>14576</v>
      </c>
      <c r="AR18" s="284">
        <v>1105</v>
      </c>
      <c r="AS18" s="283">
        <v>14986</v>
      </c>
      <c r="AT18" s="284">
        <v>1142</v>
      </c>
      <c r="AU18" s="283">
        <v>15783</v>
      </c>
      <c r="AV18" s="284">
        <v>1187</v>
      </c>
      <c r="AW18" s="283">
        <v>16327</v>
      </c>
      <c r="AX18" s="284">
        <v>1226</v>
      </c>
      <c r="AY18" s="283">
        <v>17017</v>
      </c>
      <c r="AZ18" s="284">
        <v>1264</v>
      </c>
      <c r="BA18" s="283">
        <v>17594</v>
      </c>
      <c r="BB18" s="284">
        <v>1314</v>
      </c>
      <c r="BC18" s="283">
        <v>18229</v>
      </c>
      <c r="BD18" s="284">
        <v>1358</v>
      </c>
      <c r="BE18" s="283">
        <v>18863</v>
      </c>
      <c r="BF18" s="284">
        <v>1399</v>
      </c>
      <c r="BG18" s="283">
        <v>19556</v>
      </c>
      <c r="BH18" s="284">
        <v>1415</v>
      </c>
      <c r="BI18" s="283">
        <v>20226</v>
      </c>
      <c r="BJ18" s="284">
        <v>1503</v>
      </c>
      <c r="BK18" s="283">
        <v>20891</v>
      </c>
      <c r="BL18" s="284">
        <v>1544</v>
      </c>
      <c r="BM18" s="283">
        <v>21603</v>
      </c>
      <c r="BN18" s="284">
        <v>1594</v>
      </c>
      <c r="BO18" s="283">
        <v>22250</v>
      </c>
      <c r="BP18" s="284">
        <v>1654</v>
      </c>
      <c r="BQ18" s="283">
        <v>22971</v>
      </c>
      <c r="BR18" s="284">
        <v>1709</v>
      </c>
      <c r="BS18" s="283">
        <v>23655</v>
      </c>
      <c r="BT18" s="284">
        <v>1765</v>
      </c>
      <c r="BU18" s="283">
        <v>24433</v>
      </c>
      <c r="BV18" s="284">
        <v>1835</v>
      </c>
      <c r="BW18" s="283">
        <v>25238</v>
      </c>
      <c r="BX18" s="284">
        <v>1896</v>
      </c>
      <c r="BY18" s="283">
        <v>26031</v>
      </c>
      <c r="BZ18" s="284">
        <v>1978</v>
      </c>
      <c r="CA18" s="283">
        <v>26681</v>
      </c>
      <c r="CB18" s="284">
        <v>2054</v>
      </c>
      <c r="CC18" s="283">
        <v>27604</v>
      </c>
      <c r="CD18" s="284">
        <v>2144</v>
      </c>
      <c r="CE18" s="283">
        <v>28332</v>
      </c>
      <c r="CF18" s="284">
        <v>2203</v>
      </c>
      <c r="CG18" s="283">
        <v>29544</v>
      </c>
      <c r="CH18" s="284">
        <v>2261</v>
      </c>
      <c r="CI18" s="283">
        <v>30443</v>
      </c>
      <c r="CJ18" s="284">
        <v>2330</v>
      </c>
      <c r="CK18" s="283">
        <v>31334</v>
      </c>
      <c r="CL18" s="284">
        <v>2396</v>
      </c>
      <c r="CM18" s="283">
        <v>32068</v>
      </c>
      <c r="CN18" s="284">
        <v>2414</v>
      </c>
      <c r="CO18" s="283">
        <v>32973</v>
      </c>
      <c r="CP18" s="284">
        <v>2476</v>
      </c>
      <c r="CQ18" s="283">
        <v>33973</v>
      </c>
      <c r="CR18" s="284">
        <v>2562</v>
      </c>
      <c r="CS18" s="283">
        <v>34961</v>
      </c>
      <c r="CT18" s="284">
        <v>2664</v>
      </c>
      <c r="CU18" s="283">
        <v>36023</v>
      </c>
      <c r="CV18" s="284">
        <v>2736</v>
      </c>
      <c r="CW18" s="283">
        <v>37027</v>
      </c>
      <c r="CX18" s="284">
        <v>2798</v>
      </c>
      <c r="CY18" s="283">
        <v>38057</v>
      </c>
      <c r="CZ18" s="284">
        <v>2861</v>
      </c>
      <c r="DA18" s="283">
        <v>39084</v>
      </c>
      <c r="DB18" s="284">
        <v>2974</v>
      </c>
      <c r="DC18" s="283">
        <v>39158</v>
      </c>
      <c r="DD18" s="284">
        <v>2978</v>
      </c>
      <c r="DE18" s="283">
        <v>39388</v>
      </c>
      <c r="DF18" s="284">
        <v>3024</v>
      </c>
      <c r="DG18" s="283">
        <v>39986</v>
      </c>
      <c r="DH18" s="284">
        <v>3111</v>
      </c>
      <c r="DI18" s="283">
        <v>40746</v>
      </c>
      <c r="DJ18" s="284">
        <v>3167</v>
      </c>
      <c r="DK18" s="283">
        <v>41395</v>
      </c>
      <c r="DL18" s="284">
        <v>3228</v>
      </c>
      <c r="DM18" s="283">
        <v>42378</v>
      </c>
      <c r="DN18" s="284">
        <v>3306</v>
      </c>
      <c r="DO18" s="283">
        <v>43391</v>
      </c>
      <c r="DP18" s="285">
        <v>3475</v>
      </c>
      <c r="DQ18" s="283">
        <v>44397</v>
      </c>
      <c r="DR18" s="284">
        <v>3545</v>
      </c>
      <c r="DS18" s="283">
        <v>45525</v>
      </c>
      <c r="DT18" s="284">
        <v>3747</v>
      </c>
      <c r="DU18" s="283">
        <v>46657</v>
      </c>
      <c r="DV18" s="284">
        <v>3825</v>
      </c>
      <c r="DW18" s="283"/>
      <c r="DX18" s="285"/>
      <c r="DY18" s="91"/>
    </row>
    <row r="19" spans="1:129" s="156" customFormat="1" x14ac:dyDescent="0.2">
      <c r="A19" s="281">
        <v>13</v>
      </c>
      <c r="B19" s="282" t="s">
        <v>13</v>
      </c>
      <c r="C19" s="283">
        <v>252</v>
      </c>
      <c r="D19" s="284">
        <v>18</v>
      </c>
      <c r="E19" s="283">
        <v>429</v>
      </c>
      <c r="F19" s="284">
        <v>38</v>
      </c>
      <c r="G19" s="283">
        <v>535</v>
      </c>
      <c r="H19" s="284">
        <v>58</v>
      </c>
      <c r="I19" s="283">
        <v>727</v>
      </c>
      <c r="J19" s="284">
        <v>72</v>
      </c>
      <c r="K19" s="283">
        <v>895</v>
      </c>
      <c r="L19" s="284">
        <v>79</v>
      </c>
      <c r="M19" s="283">
        <v>1066</v>
      </c>
      <c r="N19" s="284">
        <v>91</v>
      </c>
      <c r="O19" s="283">
        <v>1388</v>
      </c>
      <c r="P19" s="284">
        <v>129</v>
      </c>
      <c r="Q19" s="283">
        <v>1458</v>
      </c>
      <c r="R19" s="284">
        <v>142</v>
      </c>
      <c r="S19" s="283">
        <v>1564</v>
      </c>
      <c r="T19" s="284">
        <v>150</v>
      </c>
      <c r="U19" s="283">
        <v>1642</v>
      </c>
      <c r="V19" s="284">
        <v>162</v>
      </c>
      <c r="W19" s="283">
        <v>1727</v>
      </c>
      <c r="X19" s="284">
        <v>177</v>
      </c>
      <c r="Y19" s="283">
        <v>1781</v>
      </c>
      <c r="Z19" s="284">
        <v>182</v>
      </c>
      <c r="AA19" s="283">
        <v>1865</v>
      </c>
      <c r="AB19" s="284">
        <v>194</v>
      </c>
      <c r="AC19" s="283">
        <v>1946</v>
      </c>
      <c r="AD19" s="284">
        <v>207</v>
      </c>
      <c r="AE19" s="283">
        <v>2030</v>
      </c>
      <c r="AF19" s="284">
        <v>217</v>
      </c>
      <c r="AG19" s="283">
        <v>2119</v>
      </c>
      <c r="AH19" s="284">
        <v>225</v>
      </c>
      <c r="AI19" s="283">
        <v>2232</v>
      </c>
      <c r="AJ19" s="284">
        <v>237</v>
      </c>
      <c r="AK19" s="283">
        <v>2331</v>
      </c>
      <c r="AL19" s="284">
        <v>249</v>
      </c>
      <c r="AM19" s="283">
        <v>2420</v>
      </c>
      <c r="AN19" s="284">
        <v>262</v>
      </c>
      <c r="AO19" s="283">
        <v>2530</v>
      </c>
      <c r="AP19" s="284">
        <v>276</v>
      </c>
      <c r="AQ19" s="283">
        <v>2641</v>
      </c>
      <c r="AR19" s="284">
        <v>282</v>
      </c>
      <c r="AS19" s="283">
        <v>2716</v>
      </c>
      <c r="AT19" s="284">
        <v>290</v>
      </c>
      <c r="AU19" s="283">
        <v>2833</v>
      </c>
      <c r="AV19" s="284">
        <v>297</v>
      </c>
      <c r="AW19" s="283">
        <v>2945</v>
      </c>
      <c r="AX19" s="284">
        <v>307</v>
      </c>
      <c r="AY19" s="283">
        <v>3058</v>
      </c>
      <c r="AZ19" s="284">
        <v>315</v>
      </c>
      <c r="BA19" s="283">
        <v>3144</v>
      </c>
      <c r="BB19" s="284">
        <v>331</v>
      </c>
      <c r="BC19" s="283">
        <v>3226</v>
      </c>
      <c r="BD19" s="284">
        <v>343</v>
      </c>
      <c r="BE19" s="283">
        <v>3341</v>
      </c>
      <c r="BF19" s="284">
        <v>351</v>
      </c>
      <c r="BG19" s="283">
        <v>3463</v>
      </c>
      <c r="BH19" s="284">
        <v>367</v>
      </c>
      <c r="BI19" s="283">
        <v>3541</v>
      </c>
      <c r="BJ19" s="284">
        <v>391</v>
      </c>
      <c r="BK19" s="283">
        <v>3631</v>
      </c>
      <c r="BL19" s="284">
        <v>414</v>
      </c>
      <c r="BM19" s="283">
        <v>3729</v>
      </c>
      <c r="BN19" s="284">
        <v>430</v>
      </c>
      <c r="BO19" s="283">
        <v>3816</v>
      </c>
      <c r="BP19" s="284">
        <v>455</v>
      </c>
      <c r="BQ19" s="283">
        <v>3910</v>
      </c>
      <c r="BR19" s="284">
        <v>478</v>
      </c>
      <c r="BS19" s="283">
        <v>3999</v>
      </c>
      <c r="BT19" s="284">
        <v>501</v>
      </c>
      <c r="BU19" s="283">
        <v>4103</v>
      </c>
      <c r="BV19" s="284">
        <v>517</v>
      </c>
      <c r="BW19" s="283">
        <v>4185</v>
      </c>
      <c r="BX19" s="284">
        <v>545</v>
      </c>
      <c r="BY19" s="283">
        <v>4287</v>
      </c>
      <c r="BZ19" s="284">
        <v>564</v>
      </c>
      <c r="CA19" s="283">
        <v>4374</v>
      </c>
      <c r="CB19" s="284">
        <v>578</v>
      </c>
      <c r="CC19" s="283">
        <v>4479</v>
      </c>
      <c r="CD19" s="284">
        <v>600</v>
      </c>
      <c r="CE19" s="283">
        <v>4561</v>
      </c>
      <c r="CF19" s="284">
        <v>622</v>
      </c>
      <c r="CG19" s="283">
        <v>4872</v>
      </c>
      <c r="CH19" s="284">
        <v>647</v>
      </c>
      <c r="CI19" s="283">
        <v>4965</v>
      </c>
      <c r="CJ19" s="284">
        <v>658</v>
      </c>
      <c r="CK19" s="283">
        <v>5105</v>
      </c>
      <c r="CL19" s="284">
        <v>683</v>
      </c>
      <c r="CM19" s="283">
        <v>4970</v>
      </c>
      <c r="CN19" s="284">
        <v>703</v>
      </c>
      <c r="CO19" s="283">
        <v>5055</v>
      </c>
      <c r="CP19" s="284">
        <v>717</v>
      </c>
      <c r="CQ19" s="283">
        <v>5138</v>
      </c>
      <c r="CR19" s="284">
        <v>728</v>
      </c>
      <c r="CS19" s="283">
        <v>5243</v>
      </c>
      <c r="CT19" s="284">
        <v>752</v>
      </c>
      <c r="CU19" s="283">
        <v>5349</v>
      </c>
      <c r="CV19" s="284">
        <v>764</v>
      </c>
      <c r="CW19" s="283">
        <v>5454</v>
      </c>
      <c r="CX19" s="284">
        <v>779</v>
      </c>
      <c r="CY19" s="283">
        <v>5539</v>
      </c>
      <c r="CZ19" s="284">
        <v>801</v>
      </c>
      <c r="DA19" s="283">
        <v>5627</v>
      </c>
      <c r="DB19" s="284">
        <v>818</v>
      </c>
      <c r="DC19" s="283">
        <v>5689</v>
      </c>
      <c r="DD19" s="284">
        <v>824</v>
      </c>
      <c r="DE19" s="283">
        <v>5764</v>
      </c>
      <c r="DF19" s="284">
        <v>843</v>
      </c>
      <c r="DG19" s="283">
        <v>5843</v>
      </c>
      <c r="DH19" s="284">
        <v>868</v>
      </c>
      <c r="DI19" s="283">
        <v>5924</v>
      </c>
      <c r="DJ19" s="284">
        <v>884</v>
      </c>
      <c r="DK19" s="283">
        <v>6009</v>
      </c>
      <c r="DL19" s="284">
        <v>900</v>
      </c>
      <c r="DM19" s="283">
        <v>6111</v>
      </c>
      <c r="DN19" s="284">
        <v>929</v>
      </c>
      <c r="DO19" s="283">
        <v>6196</v>
      </c>
      <c r="DP19" s="285">
        <v>950</v>
      </c>
      <c r="DQ19" s="283">
        <v>6271</v>
      </c>
      <c r="DR19" s="284">
        <v>970</v>
      </c>
      <c r="DS19" s="283">
        <v>6360</v>
      </c>
      <c r="DT19" s="284">
        <v>995</v>
      </c>
      <c r="DU19" s="283">
        <v>6439</v>
      </c>
      <c r="DV19" s="284">
        <v>1015</v>
      </c>
      <c r="DW19" s="283"/>
      <c r="DX19" s="285"/>
      <c r="DY19" s="91"/>
    </row>
    <row r="20" spans="1:129" s="156" customFormat="1" x14ac:dyDescent="0.2">
      <c r="A20" s="281">
        <v>14</v>
      </c>
      <c r="B20" s="282" t="s">
        <v>14</v>
      </c>
      <c r="C20" s="283">
        <v>558</v>
      </c>
      <c r="D20" s="284">
        <v>63</v>
      </c>
      <c r="E20" s="283">
        <v>1100</v>
      </c>
      <c r="F20" s="284">
        <v>120</v>
      </c>
      <c r="G20" s="283">
        <v>1495</v>
      </c>
      <c r="H20" s="284">
        <v>168</v>
      </c>
      <c r="I20" s="283">
        <v>2047</v>
      </c>
      <c r="J20" s="284">
        <v>238</v>
      </c>
      <c r="K20" s="283">
        <v>2464</v>
      </c>
      <c r="L20" s="284">
        <v>279</v>
      </c>
      <c r="M20" s="283">
        <v>2961</v>
      </c>
      <c r="N20" s="284">
        <v>305</v>
      </c>
      <c r="O20" s="283">
        <v>3987</v>
      </c>
      <c r="P20" s="284">
        <v>410</v>
      </c>
      <c r="Q20" s="283">
        <v>4223</v>
      </c>
      <c r="R20" s="284">
        <v>440</v>
      </c>
      <c r="S20" s="283">
        <v>4512</v>
      </c>
      <c r="T20" s="284">
        <v>460</v>
      </c>
      <c r="U20" s="283">
        <v>4782</v>
      </c>
      <c r="V20" s="284">
        <v>498</v>
      </c>
      <c r="W20" s="283">
        <v>5143</v>
      </c>
      <c r="X20" s="284">
        <v>522</v>
      </c>
      <c r="Y20" s="283">
        <v>5331</v>
      </c>
      <c r="Z20" s="284">
        <v>556</v>
      </c>
      <c r="AA20" s="283">
        <v>5601</v>
      </c>
      <c r="AB20" s="284">
        <v>585</v>
      </c>
      <c r="AC20" s="283">
        <v>5818</v>
      </c>
      <c r="AD20" s="284">
        <v>615</v>
      </c>
      <c r="AE20" s="283">
        <v>6058</v>
      </c>
      <c r="AF20" s="284">
        <v>657</v>
      </c>
      <c r="AG20" s="283">
        <v>6286</v>
      </c>
      <c r="AH20" s="284">
        <v>683</v>
      </c>
      <c r="AI20" s="283">
        <v>6620</v>
      </c>
      <c r="AJ20" s="284">
        <v>718</v>
      </c>
      <c r="AK20" s="283">
        <v>6872</v>
      </c>
      <c r="AL20" s="284">
        <v>759</v>
      </c>
      <c r="AM20" s="283">
        <v>7146</v>
      </c>
      <c r="AN20" s="284">
        <v>793</v>
      </c>
      <c r="AO20" s="283">
        <v>7449</v>
      </c>
      <c r="AP20" s="284">
        <v>828</v>
      </c>
      <c r="AQ20" s="283">
        <v>7726</v>
      </c>
      <c r="AR20" s="284">
        <v>845</v>
      </c>
      <c r="AS20" s="283">
        <v>7906</v>
      </c>
      <c r="AT20" s="284">
        <v>878</v>
      </c>
      <c r="AU20" s="283">
        <v>8216</v>
      </c>
      <c r="AV20" s="284">
        <v>899</v>
      </c>
      <c r="AW20" s="283">
        <v>8480</v>
      </c>
      <c r="AX20" s="284">
        <v>927</v>
      </c>
      <c r="AY20" s="283">
        <v>8754</v>
      </c>
      <c r="AZ20" s="284">
        <v>952</v>
      </c>
      <c r="BA20" s="283">
        <v>8984</v>
      </c>
      <c r="BB20" s="284">
        <v>979</v>
      </c>
      <c r="BC20" s="283">
        <v>9231</v>
      </c>
      <c r="BD20" s="284">
        <v>1015</v>
      </c>
      <c r="BE20" s="283">
        <v>9482</v>
      </c>
      <c r="BF20" s="284">
        <v>1041</v>
      </c>
      <c r="BG20" s="283">
        <v>9759</v>
      </c>
      <c r="BH20" s="284">
        <v>1068</v>
      </c>
      <c r="BI20" s="283">
        <v>10020</v>
      </c>
      <c r="BJ20" s="284">
        <v>1117</v>
      </c>
      <c r="BK20" s="283">
        <v>10281</v>
      </c>
      <c r="BL20" s="284">
        <v>1157</v>
      </c>
      <c r="BM20" s="283">
        <v>10546</v>
      </c>
      <c r="BN20" s="284">
        <v>1187</v>
      </c>
      <c r="BO20" s="283">
        <v>10829</v>
      </c>
      <c r="BP20" s="284">
        <v>1234</v>
      </c>
      <c r="BQ20" s="283">
        <v>11108</v>
      </c>
      <c r="BR20" s="284">
        <v>1270</v>
      </c>
      <c r="BS20" s="283">
        <v>11405</v>
      </c>
      <c r="BT20" s="284">
        <v>1305</v>
      </c>
      <c r="BU20" s="283">
        <v>11677</v>
      </c>
      <c r="BV20" s="284">
        <v>1337</v>
      </c>
      <c r="BW20" s="283">
        <v>11937</v>
      </c>
      <c r="BX20" s="284">
        <v>1369</v>
      </c>
      <c r="BY20" s="283">
        <v>12184</v>
      </c>
      <c r="BZ20" s="284">
        <v>1408</v>
      </c>
      <c r="CA20" s="283">
        <v>12390</v>
      </c>
      <c r="CB20" s="284">
        <v>1450</v>
      </c>
      <c r="CC20" s="283">
        <v>12665</v>
      </c>
      <c r="CD20" s="284">
        <v>1488</v>
      </c>
      <c r="CE20" s="283">
        <v>12889</v>
      </c>
      <c r="CF20" s="284">
        <v>1512</v>
      </c>
      <c r="CG20" s="283">
        <v>13442</v>
      </c>
      <c r="CH20" s="284">
        <v>1544</v>
      </c>
      <c r="CI20" s="283">
        <v>13699</v>
      </c>
      <c r="CJ20" s="284">
        <v>1580</v>
      </c>
      <c r="CK20" s="283">
        <v>13904</v>
      </c>
      <c r="CL20" s="284">
        <v>1610</v>
      </c>
      <c r="CM20" s="283">
        <v>13812</v>
      </c>
      <c r="CN20" s="284">
        <v>1596</v>
      </c>
      <c r="CO20" s="283">
        <v>14049</v>
      </c>
      <c r="CP20" s="284">
        <v>1624</v>
      </c>
      <c r="CQ20" s="283">
        <v>14316</v>
      </c>
      <c r="CR20" s="284">
        <v>1663</v>
      </c>
      <c r="CS20" s="283">
        <v>14594</v>
      </c>
      <c r="CT20" s="284">
        <v>1693</v>
      </c>
      <c r="CU20" s="283">
        <v>14864</v>
      </c>
      <c r="CV20" s="284">
        <v>1726</v>
      </c>
      <c r="CW20" s="283">
        <v>15128</v>
      </c>
      <c r="CX20" s="284">
        <v>1744</v>
      </c>
      <c r="CY20" s="283">
        <v>15376</v>
      </c>
      <c r="CZ20" s="284">
        <v>1778</v>
      </c>
      <c r="DA20" s="283">
        <v>15593</v>
      </c>
      <c r="DB20" s="284">
        <v>1811</v>
      </c>
      <c r="DC20" s="283">
        <v>15755</v>
      </c>
      <c r="DD20" s="284">
        <v>1832</v>
      </c>
      <c r="DE20" s="283">
        <v>15985</v>
      </c>
      <c r="DF20" s="284">
        <v>1861</v>
      </c>
      <c r="DG20" s="283">
        <v>16229</v>
      </c>
      <c r="DH20" s="284">
        <v>1892</v>
      </c>
      <c r="DI20" s="283">
        <v>16510</v>
      </c>
      <c r="DJ20" s="284">
        <v>1926</v>
      </c>
      <c r="DK20" s="283">
        <v>16757</v>
      </c>
      <c r="DL20" s="284">
        <v>1961</v>
      </c>
      <c r="DM20" s="283">
        <v>17003</v>
      </c>
      <c r="DN20" s="284">
        <v>2004</v>
      </c>
      <c r="DO20" s="283">
        <v>17248</v>
      </c>
      <c r="DP20" s="285">
        <v>2035</v>
      </c>
      <c r="DQ20" s="283">
        <v>17525</v>
      </c>
      <c r="DR20" s="284">
        <v>2065</v>
      </c>
      <c r="DS20" s="283">
        <v>17798</v>
      </c>
      <c r="DT20" s="284">
        <v>2191</v>
      </c>
      <c r="DU20" s="283">
        <v>18083</v>
      </c>
      <c r="DV20" s="284">
        <v>2230</v>
      </c>
      <c r="DW20" s="283"/>
      <c r="DX20" s="285"/>
      <c r="DY20" s="91"/>
    </row>
    <row r="21" spans="1:129" s="156" customFormat="1" x14ac:dyDescent="0.2">
      <c r="A21" s="281">
        <v>15</v>
      </c>
      <c r="B21" s="282" t="s">
        <v>15</v>
      </c>
      <c r="C21" s="283">
        <v>1201</v>
      </c>
      <c r="D21" s="284">
        <v>73</v>
      </c>
      <c r="E21" s="283">
        <v>2193</v>
      </c>
      <c r="F21" s="284">
        <v>148</v>
      </c>
      <c r="G21" s="283">
        <v>3119</v>
      </c>
      <c r="H21" s="284">
        <v>238</v>
      </c>
      <c r="I21" s="283">
        <v>4308</v>
      </c>
      <c r="J21" s="284">
        <v>359</v>
      </c>
      <c r="K21" s="283">
        <v>5596</v>
      </c>
      <c r="L21" s="284">
        <v>490</v>
      </c>
      <c r="M21" s="283">
        <v>6828</v>
      </c>
      <c r="N21" s="284">
        <v>599</v>
      </c>
      <c r="O21" s="283">
        <v>9781</v>
      </c>
      <c r="P21" s="284">
        <v>764</v>
      </c>
      <c r="Q21" s="283">
        <v>10416</v>
      </c>
      <c r="R21" s="284">
        <v>821</v>
      </c>
      <c r="S21" s="283">
        <v>11248</v>
      </c>
      <c r="T21" s="284">
        <v>890</v>
      </c>
      <c r="U21" s="283">
        <v>11939</v>
      </c>
      <c r="V21" s="284">
        <v>962</v>
      </c>
      <c r="W21" s="283">
        <v>12828</v>
      </c>
      <c r="X21" s="284">
        <v>1021</v>
      </c>
      <c r="Y21" s="283">
        <v>13253</v>
      </c>
      <c r="Z21" s="284">
        <v>1077</v>
      </c>
      <c r="AA21" s="283">
        <v>13953</v>
      </c>
      <c r="AB21" s="284">
        <v>1152</v>
      </c>
      <c r="AC21" s="283">
        <v>14560</v>
      </c>
      <c r="AD21" s="284">
        <v>1224</v>
      </c>
      <c r="AE21" s="283">
        <v>15066</v>
      </c>
      <c r="AF21" s="284">
        <v>1290</v>
      </c>
      <c r="AG21" s="283">
        <v>15639</v>
      </c>
      <c r="AH21" s="284">
        <v>1330</v>
      </c>
      <c r="AI21" s="283">
        <v>16392</v>
      </c>
      <c r="AJ21" s="284">
        <v>1403</v>
      </c>
      <c r="AK21" s="283">
        <v>17002</v>
      </c>
      <c r="AL21" s="284">
        <v>1472</v>
      </c>
      <c r="AM21" s="283">
        <v>17562</v>
      </c>
      <c r="AN21" s="284">
        <v>1549</v>
      </c>
      <c r="AO21" s="283">
        <v>18162</v>
      </c>
      <c r="AP21" s="284">
        <v>1609</v>
      </c>
      <c r="AQ21" s="283">
        <v>18738</v>
      </c>
      <c r="AR21" s="284">
        <v>1674</v>
      </c>
      <c r="AS21" s="283">
        <v>19153</v>
      </c>
      <c r="AT21" s="284">
        <v>1729</v>
      </c>
      <c r="AU21" s="283">
        <v>19887</v>
      </c>
      <c r="AV21" s="284">
        <v>1793</v>
      </c>
      <c r="AW21" s="283">
        <v>20484</v>
      </c>
      <c r="AX21" s="284">
        <v>1843</v>
      </c>
      <c r="AY21" s="283">
        <v>21129</v>
      </c>
      <c r="AZ21" s="284">
        <v>1897</v>
      </c>
      <c r="BA21" s="283">
        <v>21685</v>
      </c>
      <c r="BB21" s="284">
        <v>1965</v>
      </c>
      <c r="BC21" s="283">
        <v>22261</v>
      </c>
      <c r="BD21" s="284">
        <v>2027</v>
      </c>
      <c r="BE21" s="283">
        <v>22852</v>
      </c>
      <c r="BF21" s="284">
        <v>2076</v>
      </c>
      <c r="BG21" s="283">
        <v>23443</v>
      </c>
      <c r="BH21" s="284">
        <v>2128</v>
      </c>
      <c r="BI21" s="283">
        <v>24033</v>
      </c>
      <c r="BJ21" s="284">
        <v>2253</v>
      </c>
      <c r="BK21" s="283">
        <v>24582</v>
      </c>
      <c r="BL21" s="284">
        <v>2330</v>
      </c>
      <c r="BM21" s="283">
        <v>25247</v>
      </c>
      <c r="BN21" s="284">
        <v>2396</v>
      </c>
      <c r="BO21" s="283">
        <v>25805</v>
      </c>
      <c r="BP21" s="284">
        <v>2473</v>
      </c>
      <c r="BQ21" s="283">
        <v>26501</v>
      </c>
      <c r="BR21" s="284">
        <v>2553</v>
      </c>
      <c r="BS21" s="283">
        <v>27132</v>
      </c>
      <c r="BT21" s="284">
        <v>2653</v>
      </c>
      <c r="BU21" s="283">
        <v>27774</v>
      </c>
      <c r="BV21" s="284">
        <v>2726</v>
      </c>
      <c r="BW21" s="283">
        <v>28480</v>
      </c>
      <c r="BX21" s="284">
        <v>2789</v>
      </c>
      <c r="BY21" s="283">
        <v>29222</v>
      </c>
      <c r="BZ21" s="284">
        <v>2874</v>
      </c>
      <c r="CA21" s="283">
        <v>29754</v>
      </c>
      <c r="CB21" s="284">
        <v>2953</v>
      </c>
      <c r="CC21" s="283">
        <v>30465</v>
      </c>
      <c r="CD21" s="284">
        <v>3029</v>
      </c>
      <c r="CE21" s="283">
        <v>31226</v>
      </c>
      <c r="CF21" s="284">
        <v>3108</v>
      </c>
      <c r="CG21" s="283">
        <v>32320</v>
      </c>
      <c r="CH21" s="284">
        <v>3194</v>
      </c>
      <c r="CI21" s="283">
        <v>33050</v>
      </c>
      <c r="CJ21" s="284">
        <v>3258</v>
      </c>
      <c r="CK21" s="283">
        <v>33703</v>
      </c>
      <c r="CL21" s="284">
        <v>3327</v>
      </c>
      <c r="CM21" s="283">
        <v>34231</v>
      </c>
      <c r="CN21" s="284">
        <v>3334</v>
      </c>
      <c r="CO21" s="283">
        <v>34947</v>
      </c>
      <c r="CP21" s="284">
        <v>3428</v>
      </c>
      <c r="CQ21" s="283">
        <v>35670</v>
      </c>
      <c r="CR21" s="284">
        <v>3519</v>
      </c>
      <c r="CS21" s="283">
        <v>36459</v>
      </c>
      <c r="CT21" s="284">
        <v>3600</v>
      </c>
      <c r="CU21" s="283">
        <v>37244</v>
      </c>
      <c r="CV21" s="284">
        <v>3680</v>
      </c>
      <c r="CW21" s="283">
        <v>38064</v>
      </c>
      <c r="CX21" s="284">
        <v>3755</v>
      </c>
      <c r="CY21" s="283">
        <v>38782</v>
      </c>
      <c r="CZ21" s="284">
        <v>3829</v>
      </c>
      <c r="DA21" s="283">
        <v>39454</v>
      </c>
      <c r="DB21" s="284">
        <v>3930</v>
      </c>
      <c r="DC21" s="283">
        <v>39852</v>
      </c>
      <c r="DD21" s="284">
        <v>3975</v>
      </c>
      <c r="DE21" s="283">
        <v>40510</v>
      </c>
      <c r="DF21" s="284">
        <v>4050</v>
      </c>
      <c r="DG21" s="283">
        <v>41151</v>
      </c>
      <c r="DH21" s="284">
        <v>4111</v>
      </c>
      <c r="DI21" s="283">
        <v>41817</v>
      </c>
      <c r="DJ21" s="284">
        <v>4173</v>
      </c>
      <c r="DK21" s="283">
        <v>42526</v>
      </c>
      <c r="DL21" s="284">
        <v>4223</v>
      </c>
      <c r="DM21" s="283">
        <v>43330</v>
      </c>
      <c r="DN21" s="284">
        <v>4289</v>
      </c>
      <c r="DO21" s="283">
        <v>44070</v>
      </c>
      <c r="DP21" s="285">
        <v>4396</v>
      </c>
      <c r="DQ21" s="283">
        <v>44816</v>
      </c>
      <c r="DR21" s="284">
        <v>4456</v>
      </c>
      <c r="DS21" s="283">
        <v>45670</v>
      </c>
      <c r="DT21" s="284">
        <v>4650</v>
      </c>
      <c r="DU21" s="283">
        <v>46433</v>
      </c>
      <c r="DV21" s="284">
        <v>4721</v>
      </c>
      <c r="DW21" s="283"/>
      <c r="DX21" s="285"/>
      <c r="DY21" s="91"/>
    </row>
    <row r="22" spans="1:129" s="156" customFormat="1" x14ac:dyDescent="0.2">
      <c r="A22" s="281">
        <v>16</v>
      </c>
      <c r="B22" s="282" t="s">
        <v>16</v>
      </c>
      <c r="C22" s="283">
        <v>783</v>
      </c>
      <c r="D22" s="284">
        <v>150</v>
      </c>
      <c r="E22" s="283">
        <v>1575</v>
      </c>
      <c r="F22" s="284">
        <v>285</v>
      </c>
      <c r="G22" s="283">
        <v>2403</v>
      </c>
      <c r="H22" s="284">
        <v>416</v>
      </c>
      <c r="I22" s="283">
        <v>3206</v>
      </c>
      <c r="J22" s="284">
        <v>515</v>
      </c>
      <c r="K22" s="283">
        <v>3930</v>
      </c>
      <c r="L22" s="284">
        <v>610</v>
      </c>
      <c r="M22" s="283">
        <v>4887</v>
      </c>
      <c r="N22" s="284">
        <v>715</v>
      </c>
      <c r="O22" s="283">
        <v>6622</v>
      </c>
      <c r="P22" s="284">
        <v>895</v>
      </c>
      <c r="Q22" s="283">
        <v>7055</v>
      </c>
      <c r="R22" s="284">
        <v>953</v>
      </c>
      <c r="S22" s="283">
        <v>7519</v>
      </c>
      <c r="T22" s="284">
        <v>1005</v>
      </c>
      <c r="U22" s="283">
        <v>7929</v>
      </c>
      <c r="V22" s="284">
        <v>1080</v>
      </c>
      <c r="W22" s="283">
        <v>8441</v>
      </c>
      <c r="X22" s="284">
        <v>1135</v>
      </c>
      <c r="Y22" s="283">
        <v>8654</v>
      </c>
      <c r="Z22" s="284">
        <v>1210</v>
      </c>
      <c r="AA22" s="283">
        <v>9009</v>
      </c>
      <c r="AB22" s="284">
        <v>1292</v>
      </c>
      <c r="AC22" s="283">
        <v>9328</v>
      </c>
      <c r="AD22" s="284">
        <v>1352</v>
      </c>
      <c r="AE22" s="283">
        <v>9675</v>
      </c>
      <c r="AF22" s="284">
        <v>1430</v>
      </c>
      <c r="AG22" s="283">
        <v>10058</v>
      </c>
      <c r="AH22" s="284">
        <v>1495</v>
      </c>
      <c r="AI22" s="283">
        <v>10461</v>
      </c>
      <c r="AJ22" s="284">
        <v>1558</v>
      </c>
      <c r="AK22" s="283">
        <v>10837</v>
      </c>
      <c r="AL22" s="284">
        <v>1642</v>
      </c>
      <c r="AM22" s="283">
        <v>11236</v>
      </c>
      <c r="AN22" s="284">
        <v>1710</v>
      </c>
      <c r="AO22" s="283">
        <v>11599</v>
      </c>
      <c r="AP22" s="284">
        <v>1782</v>
      </c>
      <c r="AQ22" s="283">
        <v>11990</v>
      </c>
      <c r="AR22" s="284">
        <v>1847</v>
      </c>
      <c r="AS22" s="283">
        <v>12230</v>
      </c>
      <c r="AT22" s="284">
        <v>1908</v>
      </c>
      <c r="AU22" s="283">
        <v>12670</v>
      </c>
      <c r="AV22" s="284">
        <v>1961</v>
      </c>
      <c r="AW22" s="283">
        <v>13010</v>
      </c>
      <c r="AX22" s="284">
        <v>2019</v>
      </c>
      <c r="AY22" s="283">
        <v>13337</v>
      </c>
      <c r="AZ22" s="284">
        <v>2098</v>
      </c>
      <c r="BA22" s="283">
        <v>13603</v>
      </c>
      <c r="BB22" s="284">
        <v>2150</v>
      </c>
      <c r="BC22" s="283">
        <v>13926</v>
      </c>
      <c r="BD22" s="284">
        <v>2202</v>
      </c>
      <c r="BE22" s="283">
        <v>14222</v>
      </c>
      <c r="BF22" s="284">
        <v>2277</v>
      </c>
      <c r="BG22" s="283">
        <v>14581</v>
      </c>
      <c r="BH22" s="284">
        <v>2331</v>
      </c>
      <c r="BI22" s="283">
        <v>14906</v>
      </c>
      <c r="BJ22" s="284">
        <v>2439</v>
      </c>
      <c r="BK22" s="283">
        <v>15237</v>
      </c>
      <c r="BL22" s="284">
        <v>2510</v>
      </c>
      <c r="BM22" s="283">
        <v>15578</v>
      </c>
      <c r="BN22" s="284">
        <v>2575</v>
      </c>
      <c r="BO22" s="283">
        <v>15918</v>
      </c>
      <c r="BP22" s="284">
        <v>2649</v>
      </c>
      <c r="BQ22" s="283">
        <v>16233</v>
      </c>
      <c r="BR22" s="284">
        <v>2727</v>
      </c>
      <c r="BS22" s="283">
        <v>16520</v>
      </c>
      <c r="BT22" s="284">
        <v>2805</v>
      </c>
      <c r="BU22" s="283">
        <v>16850</v>
      </c>
      <c r="BV22" s="284">
        <v>2870</v>
      </c>
      <c r="BW22" s="283">
        <v>17144</v>
      </c>
      <c r="BX22" s="284">
        <v>2948</v>
      </c>
      <c r="BY22" s="283">
        <v>17472</v>
      </c>
      <c r="BZ22" s="284">
        <v>3039</v>
      </c>
      <c r="CA22" s="283">
        <v>17714</v>
      </c>
      <c r="CB22" s="284">
        <v>3113</v>
      </c>
      <c r="CC22" s="283">
        <v>18067</v>
      </c>
      <c r="CD22" s="284">
        <v>3175</v>
      </c>
      <c r="CE22" s="283">
        <v>18359</v>
      </c>
      <c r="CF22" s="284">
        <v>3259</v>
      </c>
      <c r="CG22" s="283">
        <v>19012</v>
      </c>
      <c r="CH22" s="284">
        <v>3326</v>
      </c>
      <c r="CI22" s="283">
        <v>19340</v>
      </c>
      <c r="CJ22" s="284">
        <v>3396</v>
      </c>
      <c r="CK22" s="283">
        <v>19629</v>
      </c>
      <c r="CL22" s="284">
        <v>3473</v>
      </c>
      <c r="CM22" s="283">
        <v>19722</v>
      </c>
      <c r="CN22" s="284">
        <v>3483</v>
      </c>
      <c r="CO22" s="283">
        <v>20018</v>
      </c>
      <c r="CP22" s="284">
        <v>3559</v>
      </c>
      <c r="CQ22" s="283">
        <v>20366</v>
      </c>
      <c r="CR22" s="284">
        <v>3630</v>
      </c>
      <c r="CS22" s="283">
        <v>20703</v>
      </c>
      <c r="CT22" s="284">
        <v>3690</v>
      </c>
      <c r="CU22" s="283">
        <v>21056</v>
      </c>
      <c r="CV22" s="284">
        <v>3768</v>
      </c>
      <c r="CW22" s="283">
        <v>21426</v>
      </c>
      <c r="CX22" s="284">
        <v>3835</v>
      </c>
      <c r="CY22" s="283">
        <v>21713</v>
      </c>
      <c r="CZ22" s="284">
        <v>3902</v>
      </c>
      <c r="DA22" s="283">
        <v>22066</v>
      </c>
      <c r="DB22" s="284">
        <v>3968</v>
      </c>
      <c r="DC22" s="283">
        <v>22279</v>
      </c>
      <c r="DD22" s="284">
        <v>4017</v>
      </c>
      <c r="DE22" s="283">
        <v>22547</v>
      </c>
      <c r="DF22" s="284">
        <v>4096</v>
      </c>
      <c r="DG22" s="283">
        <v>22874</v>
      </c>
      <c r="DH22" s="284">
        <v>4164</v>
      </c>
      <c r="DI22" s="283">
        <v>23185</v>
      </c>
      <c r="DJ22" s="284">
        <v>4238</v>
      </c>
      <c r="DK22" s="283">
        <v>23477</v>
      </c>
      <c r="DL22" s="284">
        <v>4314</v>
      </c>
      <c r="DM22" s="283">
        <v>23780</v>
      </c>
      <c r="DN22" s="284">
        <v>4392</v>
      </c>
      <c r="DO22" s="283">
        <v>24059</v>
      </c>
      <c r="DP22" s="285">
        <v>4475</v>
      </c>
      <c r="DQ22" s="283">
        <v>24411</v>
      </c>
      <c r="DR22" s="284">
        <v>4524</v>
      </c>
      <c r="DS22" s="283">
        <v>24741</v>
      </c>
      <c r="DT22" s="284">
        <v>4640</v>
      </c>
      <c r="DU22" s="283">
        <v>25061</v>
      </c>
      <c r="DV22" s="284">
        <v>4690</v>
      </c>
      <c r="DW22" s="283"/>
      <c r="DX22" s="285"/>
      <c r="DY22" s="91"/>
    </row>
    <row r="23" spans="1:129" s="156" customFormat="1" x14ac:dyDescent="0.2">
      <c r="A23" s="281">
        <v>17</v>
      </c>
      <c r="B23" s="282" t="s">
        <v>17</v>
      </c>
      <c r="C23" s="283">
        <v>642</v>
      </c>
      <c r="D23" s="284">
        <v>120</v>
      </c>
      <c r="E23" s="283">
        <v>1241</v>
      </c>
      <c r="F23" s="284">
        <v>229</v>
      </c>
      <c r="G23" s="283">
        <v>1812</v>
      </c>
      <c r="H23" s="284">
        <v>354</v>
      </c>
      <c r="I23" s="283">
        <v>2456</v>
      </c>
      <c r="J23" s="284">
        <v>457</v>
      </c>
      <c r="K23" s="283">
        <v>3099</v>
      </c>
      <c r="L23" s="284">
        <v>567</v>
      </c>
      <c r="M23" s="283">
        <v>3874</v>
      </c>
      <c r="N23" s="284">
        <v>664</v>
      </c>
      <c r="O23" s="283">
        <v>5246</v>
      </c>
      <c r="P23" s="284">
        <v>853</v>
      </c>
      <c r="Q23" s="283">
        <v>5592</v>
      </c>
      <c r="R23" s="284">
        <v>914</v>
      </c>
      <c r="S23" s="283">
        <v>5968</v>
      </c>
      <c r="T23" s="284">
        <v>980</v>
      </c>
      <c r="U23" s="283">
        <v>6367</v>
      </c>
      <c r="V23" s="284">
        <v>1050</v>
      </c>
      <c r="W23" s="283">
        <v>6935</v>
      </c>
      <c r="X23" s="284">
        <v>1122</v>
      </c>
      <c r="Y23" s="283">
        <v>7214</v>
      </c>
      <c r="Z23" s="284">
        <v>1209</v>
      </c>
      <c r="AA23" s="283">
        <v>7630</v>
      </c>
      <c r="AB23" s="284">
        <v>1277</v>
      </c>
      <c r="AC23" s="283">
        <v>8046</v>
      </c>
      <c r="AD23" s="284">
        <v>1337</v>
      </c>
      <c r="AE23" s="283">
        <v>8437</v>
      </c>
      <c r="AF23" s="284">
        <v>1433</v>
      </c>
      <c r="AG23" s="283">
        <v>8893</v>
      </c>
      <c r="AH23" s="284">
        <v>1491</v>
      </c>
      <c r="AI23" s="283">
        <v>9356</v>
      </c>
      <c r="AJ23" s="284">
        <v>1574</v>
      </c>
      <c r="AK23" s="283">
        <v>9793</v>
      </c>
      <c r="AL23" s="284">
        <v>1662</v>
      </c>
      <c r="AM23" s="283">
        <v>10213</v>
      </c>
      <c r="AN23" s="284">
        <v>1751</v>
      </c>
      <c r="AO23" s="283">
        <v>10617</v>
      </c>
      <c r="AP23" s="284">
        <v>1832</v>
      </c>
      <c r="AQ23" s="283">
        <v>11075</v>
      </c>
      <c r="AR23" s="284">
        <v>1906</v>
      </c>
      <c r="AS23" s="283">
        <v>11368</v>
      </c>
      <c r="AT23" s="284">
        <v>1971</v>
      </c>
      <c r="AU23" s="283">
        <v>11968</v>
      </c>
      <c r="AV23" s="284">
        <v>2023</v>
      </c>
      <c r="AW23" s="283">
        <v>12415</v>
      </c>
      <c r="AX23" s="284">
        <v>2083</v>
      </c>
      <c r="AY23" s="283">
        <v>12873</v>
      </c>
      <c r="AZ23" s="284">
        <v>2164</v>
      </c>
      <c r="BA23" s="283">
        <v>13304</v>
      </c>
      <c r="BB23" s="284">
        <v>2231</v>
      </c>
      <c r="BC23" s="283">
        <v>13743</v>
      </c>
      <c r="BD23" s="284">
        <v>2298</v>
      </c>
      <c r="BE23" s="283">
        <v>14217</v>
      </c>
      <c r="BF23" s="284">
        <v>2383</v>
      </c>
      <c r="BG23" s="283">
        <v>14728</v>
      </c>
      <c r="BH23" s="284">
        <v>2478</v>
      </c>
      <c r="BI23" s="283">
        <v>15215</v>
      </c>
      <c r="BJ23" s="284">
        <v>2625</v>
      </c>
      <c r="BK23" s="283">
        <v>15709</v>
      </c>
      <c r="BL23" s="284">
        <v>2715</v>
      </c>
      <c r="BM23" s="283">
        <v>16256</v>
      </c>
      <c r="BN23" s="284">
        <v>2801</v>
      </c>
      <c r="BO23" s="283">
        <v>16751</v>
      </c>
      <c r="BP23" s="284">
        <v>2900</v>
      </c>
      <c r="BQ23" s="283">
        <v>17283</v>
      </c>
      <c r="BR23" s="284">
        <v>2988</v>
      </c>
      <c r="BS23" s="283">
        <v>17803</v>
      </c>
      <c r="BT23" s="284">
        <v>3058</v>
      </c>
      <c r="BU23" s="283">
        <v>18306</v>
      </c>
      <c r="BV23" s="284">
        <v>3151</v>
      </c>
      <c r="BW23" s="283">
        <v>18917</v>
      </c>
      <c r="BX23" s="284">
        <v>3244</v>
      </c>
      <c r="BY23" s="283">
        <v>19489</v>
      </c>
      <c r="BZ23" s="284">
        <v>3343</v>
      </c>
      <c r="CA23" s="283">
        <v>19943</v>
      </c>
      <c r="CB23" s="284">
        <v>3423</v>
      </c>
      <c r="CC23" s="283">
        <v>20570</v>
      </c>
      <c r="CD23" s="284">
        <v>3518</v>
      </c>
      <c r="CE23" s="283">
        <v>21070</v>
      </c>
      <c r="CF23" s="284">
        <v>3606</v>
      </c>
      <c r="CG23" s="283">
        <v>21834</v>
      </c>
      <c r="CH23" s="284">
        <v>3726</v>
      </c>
      <c r="CI23" s="283">
        <v>22364</v>
      </c>
      <c r="CJ23" s="284">
        <v>3841</v>
      </c>
      <c r="CK23" s="283">
        <v>22912</v>
      </c>
      <c r="CL23" s="284">
        <v>3948</v>
      </c>
      <c r="CM23" s="283">
        <v>23390</v>
      </c>
      <c r="CN23" s="284">
        <v>3960</v>
      </c>
      <c r="CO23" s="283">
        <v>23964</v>
      </c>
      <c r="CP23" s="284">
        <v>4082</v>
      </c>
      <c r="CQ23" s="283">
        <v>24608</v>
      </c>
      <c r="CR23" s="284">
        <v>4220</v>
      </c>
      <c r="CS23" s="283">
        <v>25280</v>
      </c>
      <c r="CT23" s="284">
        <v>4320</v>
      </c>
      <c r="CU23" s="283">
        <v>26004</v>
      </c>
      <c r="CV23" s="284">
        <v>4437</v>
      </c>
      <c r="CW23" s="283">
        <v>26664</v>
      </c>
      <c r="CX23" s="284">
        <v>4548</v>
      </c>
      <c r="CY23" s="283">
        <v>27368</v>
      </c>
      <c r="CZ23" s="284">
        <v>4616</v>
      </c>
      <c r="DA23" s="283">
        <v>28044</v>
      </c>
      <c r="DB23" s="284">
        <v>4748</v>
      </c>
      <c r="DC23" s="283">
        <v>28507</v>
      </c>
      <c r="DD23" s="284">
        <v>4809</v>
      </c>
      <c r="DE23" s="283">
        <v>29106</v>
      </c>
      <c r="DF23" s="284">
        <v>4885</v>
      </c>
      <c r="DG23" s="283">
        <v>29733</v>
      </c>
      <c r="DH23" s="284">
        <v>5022</v>
      </c>
      <c r="DI23" s="283">
        <v>30375</v>
      </c>
      <c r="DJ23" s="284">
        <v>5138</v>
      </c>
      <c r="DK23" s="283">
        <v>31046</v>
      </c>
      <c r="DL23" s="284">
        <v>5262</v>
      </c>
      <c r="DM23" s="283">
        <v>31829</v>
      </c>
      <c r="DN23" s="284">
        <v>5396</v>
      </c>
      <c r="DO23" s="283">
        <v>32569</v>
      </c>
      <c r="DP23" s="285">
        <v>5542</v>
      </c>
      <c r="DQ23" s="283">
        <v>33334</v>
      </c>
      <c r="DR23" s="284">
        <v>5617</v>
      </c>
      <c r="DS23" s="283">
        <v>34071</v>
      </c>
      <c r="DT23" s="284">
        <v>5929</v>
      </c>
      <c r="DU23" s="283">
        <v>34791</v>
      </c>
      <c r="DV23" s="284">
        <v>6028</v>
      </c>
      <c r="DW23" s="283"/>
      <c r="DX23" s="285"/>
      <c r="DY23" s="91"/>
    </row>
    <row r="24" spans="1:129" s="156" customFormat="1" x14ac:dyDescent="0.2">
      <c r="A24" s="281">
        <v>18</v>
      </c>
      <c r="B24" s="282" t="s">
        <v>432</v>
      </c>
      <c r="C24" s="283">
        <v>0</v>
      </c>
      <c r="D24" s="284">
        <v>386</v>
      </c>
      <c r="E24" s="283">
        <v>190</v>
      </c>
      <c r="F24" s="284">
        <v>597</v>
      </c>
      <c r="G24" s="283">
        <v>8439</v>
      </c>
      <c r="H24" s="284">
        <v>771</v>
      </c>
      <c r="I24" s="283">
        <v>331</v>
      </c>
      <c r="J24" s="284">
        <v>913</v>
      </c>
      <c r="K24" s="283">
        <v>8929</v>
      </c>
      <c r="L24" s="284">
        <v>1094</v>
      </c>
      <c r="M24" s="283">
        <v>9494</v>
      </c>
      <c r="N24" s="284">
        <v>1347</v>
      </c>
      <c r="O24" s="283">
        <v>9494</v>
      </c>
      <c r="P24" s="284">
        <v>1675</v>
      </c>
      <c r="Q24" s="283" t="s">
        <v>56</v>
      </c>
      <c r="R24" s="284">
        <v>1827</v>
      </c>
      <c r="S24" s="283" t="s">
        <v>56</v>
      </c>
      <c r="T24" s="284">
        <v>1961</v>
      </c>
      <c r="U24" s="283" t="s">
        <v>56</v>
      </c>
      <c r="V24" s="284">
        <v>2098</v>
      </c>
      <c r="W24" s="283" t="s">
        <v>56</v>
      </c>
      <c r="X24" s="284">
        <v>2213</v>
      </c>
      <c r="Y24" s="283" t="s">
        <v>56</v>
      </c>
      <c r="Z24" s="284">
        <v>2348</v>
      </c>
      <c r="AA24" s="283" t="s">
        <v>56</v>
      </c>
      <c r="AB24" s="284">
        <v>2506</v>
      </c>
      <c r="AC24" s="283" t="s">
        <v>56</v>
      </c>
      <c r="AD24" s="284">
        <v>2665</v>
      </c>
      <c r="AE24" s="283" t="s">
        <v>56</v>
      </c>
      <c r="AF24" s="284">
        <v>2835</v>
      </c>
      <c r="AG24" s="283" t="s">
        <v>56</v>
      </c>
      <c r="AH24" s="284">
        <v>3006</v>
      </c>
      <c r="AI24" s="283" t="s">
        <v>56</v>
      </c>
      <c r="AJ24" s="284">
        <v>3219</v>
      </c>
      <c r="AK24" s="283" t="s">
        <v>56</v>
      </c>
      <c r="AL24" s="284">
        <v>3374</v>
      </c>
      <c r="AM24" s="283" t="s">
        <v>56</v>
      </c>
      <c r="AN24" s="284">
        <v>3559</v>
      </c>
      <c r="AO24" s="283" t="s">
        <v>56</v>
      </c>
      <c r="AP24" s="284">
        <v>3758</v>
      </c>
      <c r="AQ24" s="283" t="s">
        <v>56</v>
      </c>
      <c r="AR24" s="284">
        <v>3934</v>
      </c>
      <c r="AS24" s="283" t="s">
        <v>56</v>
      </c>
      <c r="AT24" s="284">
        <v>4085</v>
      </c>
      <c r="AU24" s="283" t="s">
        <v>56</v>
      </c>
      <c r="AV24" s="284">
        <v>4279</v>
      </c>
      <c r="AW24" s="283" t="s">
        <v>56</v>
      </c>
      <c r="AX24" s="284">
        <v>4469</v>
      </c>
      <c r="AY24" s="283" t="s">
        <v>56</v>
      </c>
      <c r="AZ24" s="284">
        <v>4663</v>
      </c>
      <c r="BA24" s="283" t="s">
        <v>56</v>
      </c>
      <c r="BB24" s="284">
        <v>4924</v>
      </c>
      <c r="BC24" s="283" t="s">
        <v>56</v>
      </c>
      <c r="BD24" s="284">
        <v>5210</v>
      </c>
      <c r="BE24" s="283">
        <v>32294</v>
      </c>
      <c r="BF24" s="284">
        <v>5468</v>
      </c>
      <c r="BG24" s="283">
        <v>45258</v>
      </c>
      <c r="BH24" s="284">
        <v>5751</v>
      </c>
      <c r="BI24" s="283">
        <v>58261</v>
      </c>
      <c r="BJ24" s="284">
        <v>6160</v>
      </c>
      <c r="BK24" s="283">
        <v>68940</v>
      </c>
      <c r="BL24" s="284">
        <v>6407</v>
      </c>
      <c r="BM24" s="283">
        <v>80708</v>
      </c>
      <c r="BN24" s="284">
        <v>6684</v>
      </c>
      <c r="BO24" s="283">
        <v>91860</v>
      </c>
      <c r="BP24" s="284">
        <v>6976</v>
      </c>
      <c r="BQ24" s="283">
        <v>103946</v>
      </c>
      <c r="BR24" s="284">
        <v>7314</v>
      </c>
      <c r="BS24" s="283">
        <v>117100</v>
      </c>
      <c r="BT24" s="284">
        <v>7635</v>
      </c>
      <c r="BU24" s="283">
        <v>129604</v>
      </c>
      <c r="BV24" s="284">
        <v>8008</v>
      </c>
      <c r="BW24" s="283">
        <v>145469</v>
      </c>
      <c r="BX24" s="284">
        <v>8375</v>
      </c>
      <c r="BY24" s="283">
        <v>163046</v>
      </c>
      <c r="BZ24" s="284">
        <v>8719</v>
      </c>
      <c r="CA24" s="283">
        <v>177104</v>
      </c>
      <c r="CB24" s="284">
        <v>9059</v>
      </c>
      <c r="CC24" s="283">
        <v>195281</v>
      </c>
      <c r="CD24" s="284">
        <v>9420</v>
      </c>
      <c r="CE24" s="283">
        <v>213206</v>
      </c>
      <c r="CF24" s="284">
        <v>9770</v>
      </c>
      <c r="CG24" s="283">
        <v>246515</v>
      </c>
      <c r="CH24" s="284">
        <v>10152</v>
      </c>
      <c r="CI24" s="283">
        <v>274496</v>
      </c>
      <c r="CJ24" s="284">
        <v>10489</v>
      </c>
      <c r="CK24" s="283">
        <v>300774</v>
      </c>
      <c r="CL24" s="284">
        <v>10847</v>
      </c>
      <c r="CM24" s="283">
        <v>340886</v>
      </c>
      <c r="CN24" s="284">
        <v>11166</v>
      </c>
      <c r="CO24" s="283">
        <v>383446</v>
      </c>
      <c r="CP24" s="284">
        <v>11508</v>
      </c>
      <c r="CQ24" s="283">
        <v>423780</v>
      </c>
      <c r="CR24" s="284">
        <v>11830</v>
      </c>
      <c r="CS24" s="283">
        <v>466142</v>
      </c>
      <c r="CT24" s="284">
        <v>12181</v>
      </c>
      <c r="CU24" s="283">
        <v>518560</v>
      </c>
      <c r="CV24" s="284">
        <v>12520</v>
      </c>
      <c r="CW24" s="283">
        <v>566781</v>
      </c>
      <c r="CX24" s="284">
        <v>12836</v>
      </c>
      <c r="CY24" s="283">
        <v>608790</v>
      </c>
      <c r="CZ24" s="284">
        <v>13118</v>
      </c>
      <c r="DA24" s="283">
        <v>654009</v>
      </c>
      <c r="DB24" s="284">
        <v>13485</v>
      </c>
      <c r="DC24" s="283">
        <v>674935</v>
      </c>
      <c r="DD24" s="284">
        <v>13653</v>
      </c>
      <c r="DE24" s="283">
        <v>699501</v>
      </c>
      <c r="DF24" s="284">
        <v>13866</v>
      </c>
      <c r="DG24" s="283">
        <v>726006</v>
      </c>
      <c r="DH24" s="284">
        <v>14091</v>
      </c>
      <c r="DI24" s="283">
        <v>759787</v>
      </c>
      <c r="DJ24" s="284">
        <v>14266</v>
      </c>
      <c r="DK24" s="283">
        <v>791940</v>
      </c>
      <c r="DL24" s="284">
        <v>14447</v>
      </c>
      <c r="DM24" s="283">
        <v>837277</v>
      </c>
      <c r="DN24" s="284">
        <v>14782</v>
      </c>
      <c r="DO24" s="283">
        <v>886083</v>
      </c>
      <c r="DP24" s="285">
        <v>15054</v>
      </c>
      <c r="DQ24" s="283">
        <v>930401</v>
      </c>
      <c r="DR24" s="284">
        <v>15232</v>
      </c>
      <c r="DS24" s="283">
        <v>979101</v>
      </c>
      <c r="DT24" s="284">
        <v>15473</v>
      </c>
      <c r="DU24" s="283">
        <v>1027105</v>
      </c>
      <c r="DV24" s="284">
        <v>15626</v>
      </c>
      <c r="DW24" s="283"/>
      <c r="DX24" s="285"/>
      <c r="DY24" s="91"/>
    </row>
    <row r="25" spans="1:129" s="156" customFormat="1" x14ac:dyDescent="0.2">
      <c r="A25" s="281">
        <v>19</v>
      </c>
      <c r="B25" s="282" t="s">
        <v>19</v>
      </c>
      <c r="C25" s="283">
        <v>232825</v>
      </c>
      <c r="D25" s="284">
        <v>7155</v>
      </c>
      <c r="E25" s="283">
        <v>378229</v>
      </c>
      <c r="F25" s="284">
        <v>11619</v>
      </c>
      <c r="G25" s="283">
        <v>564181</v>
      </c>
      <c r="H25" s="284">
        <v>17450</v>
      </c>
      <c r="I25" s="283">
        <v>715444</v>
      </c>
      <c r="J25" s="284">
        <v>21624</v>
      </c>
      <c r="K25" s="283">
        <v>870634</v>
      </c>
      <c r="L25" s="284">
        <v>26956</v>
      </c>
      <c r="M25" s="283">
        <v>992798</v>
      </c>
      <c r="N25" s="284">
        <v>28662</v>
      </c>
      <c r="O25" s="283">
        <v>1183662</v>
      </c>
      <c r="P25" s="284">
        <v>36840</v>
      </c>
      <c r="Q25" s="283">
        <v>1222705</v>
      </c>
      <c r="R25" s="284">
        <v>37858</v>
      </c>
      <c r="S25" s="283">
        <v>1326546</v>
      </c>
      <c r="T25" s="284">
        <v>41114</v>
      </c>
      <c r="U25" s="283">
        <v>1427661</v>
      </c>
      <c r="V25" s="284">
        <v>44832</v>
      </c>
      <c r="W25" s="283">
        <v>1523606</v>
      </c>
      <c r="X25" s="284">
        <v>47223</v>
      </c>
      <c r="Y25" s="283">
        <v>1549715</v>
      </c>
      <c r="Z25" s="284">
        <v>48569</v>
      </c>
      <c r="AA25" s="283">
        <v>1633129</v>
      </c>
      <c r="AB25" s="284">
        <v>51811</v>
      </c>
      <c r="AC25" s="283">
        <v>1752174</v>
      </c>
      <c r="AD25" s="284">
        <v>56272</v>
      </c>
      <c r="AE25" s="283">
        <v>1830543</v>
      </c>
      <c r="AF25" s="284">
        <v>58590</v>
      </c>
      <c r="AG25" s="283">
        <v>1870556</v>
      </c>
      <c r="AH25" s="284">
        <v>59553</v>
      </c>
      <c r="AI25" s="283">
        <v>1993192</v>
      </c>
      <c r="AJ25" s="284">
        <v>64434</v>
      </c>
      <c r="AK25" s="283">
        <v>2086148</v>
      </c>
      <c r="AL25" s="284">
        <v>67209</v>
      </c>
      <c r="AM25" s="283">
        <v>2155310</v>
      </c>
      <c r="AN25" s="284">
        <v>69411</v>
      </c>
      <c r="AO25" s="283">
        <v>2192959</v>
      </c>
      <c r="AP25" s="284">
        <v>70526</v>
      </c>
      <c r="AQ25" s="283">
        <v>2291708</v>
      </c>
      <c r="AR25" s="284">
        <v>74439</v>
      </c>
      <c r="AS25" s="283">
        <v>2369299</v>
      </c>
      <c r="AT25" s="284">
        <v>77831</v>
      </c>
      <c r="AU25" s="283">
        <v>2453570</v>
      </c>
      <c r="AV25" s="284">
        <v>79454</v>
      </c>
      <c r="AW25" s="283">
        <v>2487104</v>
      </c>
      <c r="AX25" s="284">
        <v>80409</v>
      </c>
      <c r="AY25" s="283">
        <v>2571332</v>
      </c>
      <c r="AZ25" s="284">
        <v>83502</v>
      </c>
      <c r="BA25" s="283">
        <v>2674567</v>
      </c>
      <c r="BB25" s="284">
        <v>87956</v>
      </c>
      <c r="BC25" s="283">
        <v>2735859</v>
      </c>
      <c r="BD25" s="284">
        <v>89911</v>
      </c>
      <c r="BE25" s="283">
        <v>2767253</v>
      </c>
      <c r="BF25" s="284">
        <v>90990</v>
      </c>
      <c r="BG25" s="283">
        <v>2842797</v>
      </c>
      <c r="BH25" s="284">
        <v>92700</v>
      </c>
      <c r="BI25" s="283">
        <v>2940162</v>
      </c>
      <c r="BJ25" s="284">
        <v>98250</v>
      </c>
      <c r="BK25" s="283">
        <v>2994320</v>
      </c>
      <c r="BL25" s="284">
        <v>100200</v>
      </c>
      <c r="BM25" s="283">
        <v>3028809</v>
      </c>
      <c r="BN25" s="284">
        <v>101332</v>
      </c>
      <c r="BO25" s="283">
        <v>3109364</v>
      </c>
      <c r="BP25" s="284">
        <v>105872</v>
      </c>
      <c r="BQ25" s="283">
        <v>3206237</v>
      </c>
      <c r="BR25" s="284">
        <v>112628</v>
      </c>
      <c r="BS25" s="283">
        <v>3266798</v>
      </c>
      <c r="BT25" s="284">
        <v>117576</v>
      </c>
      <c r="BU25" s="283">
        <v>3293555</v>
      </c>
      <c r="BV25" s="284">
        <v>120272</v>
      </c>
      <c r="BW25" s="283">
        <v>3375132</v>
      </c>
      <c r="BX25" s="284">
        <v>128679</v>
      </c>
      <c r="BY25" s="283">
        <v>3473082</v>
      </c>
      <c r="BZ25" s="284">
        <v>137248</v>
      </c>
      <c r="CA25" s="283">
        <v>3510661</v>
      </c>
      <c r="CB25" s="284">
        <v>140959</v>
      </c>
      <c r="CC25" s="283">
        <v>3536280</v>
      </c>
      <c r="CD25" s="284">
        <v>143412</v>
      </c>
      <c r="CE25" s="283">
        <v>3614499</v>
      </c>
      <c r="CF25" s="284">
        <v>152051</v>
      </c>
      <c r="CG25" s="283">
        <v>3715986</v>
      </c>
      <c r="CH25" s="284">
        <v>158896</v>
      </c>
      <c r="CI25" s="283">
        <v>3758596</v>
      </c>
      <c r="CJ25" s="284">
        <v>162986</v>
      </c>
      <c r="CK25" s="283">
        <v>3782914</v>
      </c>
      <c r="CL25" s="284">
        <v>165719</v>
      </c>
      <c r="CM25" s="283">
        <v>3846506</v>
      </c>
      <c r="CN25" s="284">
        <v>173337</v>
      </c>
      <c r="CO25" s="283">
        <v>3928453</v>
      </c>
      <c r="CP25" s="284">
        <v>181331</v>
      </c>
      <c r="CQ25" s="283">
        <v>3974661</v>
      </c>
      <c r="CR25" s="284">
        <v>185932</v>
      </c>
      <c r="CS25" s="283">
        <v>3997298</v>
      </c>
      <c r="CT25" s="284">
        <v>188574</v>
      </c>
      <c r="CU25" s="283">
        <v>4078092</v>
      </c>
      <c r="CV25" s="284">
        <v>196762</v>
      </c>
      <c r="CW25" s="283">
        <v>4167664</v>
      </c>
      <c r="CX25" s="284">
        <v>207120</v>
      </c>
      <c r="CY25" s="283">
        <v>4207355</v>
      </c>
      <c r="CZ25" s="284">
        <v>214768</v>
      </c>
      <c r="DA25" s="283">
        <v>4225485</v>
      </c>
      <c r="DB25" s="284">
        <v>220355</v>
      </c>
      <c r="DC25" s="283">
        <v>4228192</v>
      </c>
      <c r="DD25" s="284">
        <v>221865</v>
      </c>
      <c r="DE25" s="283">
        <v>4229258</v>
      </c>
      <c r="DF25" s="284">
        <v>223635</v>
      </c>
      <c r="DG25" s="283">
        <v>4230633</v>
      </c>
      <c r="DH25" s="284">
        <v>225557</v>
      </c>
      <c r="DI25" s="283">
        <v>4232036</v>
      </c>
      <c r="DJ25" s="284">
        <v>227207</v>
      </c>
      <c r="DK25" s="283">
        <v>4233821</v>
      </c>
      <c r="DL25" s="284">
        <v>228889</v>
      </c>
      <c r="DM25" s="283">
        <v>4239923</v>
      </c>
      <c r="DN25" s="284">
        <v>234434</v>
      </c>
      <c r="DO25" s="283">
        <v>4250800</v>
      </c>
      <c r="DP25" s="285">
        <v>239803</v>
      </c>
      <c r="DQ25" s="283">
        <v>4257989</v>
      </c>
      <c r="DR25" s="284">
        <v>243190</v>
      </c>
      <c r="DS25" s="283">
        <v>4301865</v>
      </c>
      <c r="DT25" s="284">
        <v>252518</v>
      </c>
      <c r="DU25" s="283">
        <v>4335102</v>
      </c>
      <c r="DV25" s="284">
        <v>259134</v>
      </c>
      <c r="DW25" s="283"/>
      <c r="DX25" s="285"/>
      <c r="DY25" s="91"/>
    </row>
    <row r="26" spans="1:129" s="156" customFormat="1" x14ac:dyDescent="0.2">
      <c r="A26" s="281">
        <v>20</v>
      </c>
      <c r="B26" s="282" t="s">
        <v>20</v>
      </c>
      <c r="C26" s="283">
        <v>18292</v>
      </c>
      <c r="D26" s="284">
        <v>81</v>
      </c>
      <c r="E26" s="283">
        <v>28779</v>
      </c>
      <c r="F26" s="284">
        <v>120</v>
      </c>
      <c r="G26" s="283">
        <v>42317</v>
      </c>
      <c r="H26" s="284">
        <v>177</v>
      </c>
      <c r="I26" s="283">
        <v>54301</v>
      </c>
      <c r="J26" s="284">
        <v>220</v>
      </c>
      <c r="K26" s="283">
        <v>65554</v>
      </c>
      <c r="L26" s="284">
        <v>270</v>
      </c>
      <c r="M26" s="283">
        <v>74069</v>
      </c>
      <c r="N26" s="284">
        <v>280</v>
      </c>
      <c r="O26" s="283">
        <v>86789</v>
      </c>
      <c r="P26" s="284">
        <v>367</v>
      </c>
      <c r="Q26" s="283">
        <v>90399</v>
      </c>
      <c r="R26" s="284">
        <v>375</v>
      </c>
      <c r="S26" s="283">
        <v>96678</v>
      </c>
      <c r="T26" s="284">
        <v>385</v>
      </c>
      <c r="U26" s="283">
        <v>102991</v>
      </c>
      <c r="V26" s="284">
        <v>399</v>
      </c>
      <c r="W26" s="283">
        <v>109567</v>
      </c>
      <c r="X26" s="284">
        <v>422</v>
      </c>
      <c r="Y26" s="283">
        <v>111846</v>
      </c>
      <c r="Z26" s="284">
        <v>432</v>
      </c>
      <c r="AA26" s="283">
        <v>117399</v>
      </c>
      <c r="AB26" s="284">
        <v>440</v>
      </c>
      <c r="AC26" s="283">
        <v>126416</v>
      </c>
      <c r="AD26" s="284">
        <v>468</v>
      </c>
      <c r="AE26" s="283">
        <v>131966</v>
      </c>
      <c r="AF26" s="284">
        <v>481</v>
      </c>
      <c r="AG26" s="283">
        <v>135366</v>
      </c>
      <c r="AH26" s="284">
        <v>490</v>
      </c>
      <c r="AI26" s="283">
        <v>141862</v>
      </c>
      <c r="AJ26" s="284">
        <v>514</v>
      </c>
      <c r="AK26" s="283">
        <v>149330</v>
      </c>
      <c r="AL26" s="284">
        <v>551</v>
      </c>
      <c r="AM26" s="283">
        <v>153910</v>
      </c>
      <c r="AN26" s="284">
        <v>574</v>
      </c>
      <c r="AO26" s="283">
        <v>157649</v>
      </c>
      <c r="AP26" s="284">
        <v>592</v>
      </c>
      <c r="AQ26" s="283">
        <v>164504</v>
      </c>
      <c r="AR26" s="284">
        <v>625</v>
      </c>
      <c r="AS26" s="283">
        <v>171420</v>
      </c>
      <c r="AT26" s="284">
        <v>665</v>
      </c>
      <c r="AU26" s="283">
        <v>178471</v>
      </c>
      <c r="AV26" s="284">
        <v>691</v>
      </c>
      <c r="AW26" s="283">
        <v>182220</v>
      </c>
      <c r="AX26" s="284">
        <v>706</v>
      </c>
      <c r="AY26" s="283">
        <v>187982</v>
      </c>
      <c r="AZ26" s="284">
        <v>730</v>
      </c>
      <c r="BA26" s="283">
        <v>195720</v>
      </c>
      <c r="BB26" s="284">
        <v>759</v>
      </c>
      <c r="BC26" s="283">
        <v>200972</v>
      </c>
      <c r="BD26" s="284">
        <v>778</v>
      </c>
      <c r="BE26" s="283">
        <v>204553</v>
      </c>
      <c r="BF26" s="284">
        <v>791</v>
      </c>
      <c r="BG26" s="283">
        <v>210867</v>
      </c>
      <c r="BH26" s="284">
        <v>814</v>
      </c>
      <c r="BI26" s="283">
        <v>221061</v>
      </c>
      <c r="BJ26" s="284">
        <v>849</v>
      </c>
      <c r="BK26" s="283">
        <v>226524</v>
      </c>
      <c r="BL26" s="284">
        <v>866</v>
      </c>
      <c r="BM26" s="283">
        <v>231497</v>
      </c>
      <c r="BN26" s="284">
        <v>895</v>
      </c>
      <c r="BO26" s="283">
        <v>238429</v>
      </c>
      <c r="BP26" s="284">
        <v>922</v>
      </c>
      <c r="BQ26" s="283">
        <v>248959</v>
      </c>
      <c r="BR26" s="284">
        <v>975</v>
      </c>
      <c r="BS26" s="283">
        <v>255987</v>
      </c>
      <c r="BT26" s="284">
        <v>1007</v>
      </c>
      <c r="BU26" s="283">
        <v>260305</v>
      </c>
      <c r="BV26" s="284">
        <v>1029</v>
      </c>
      <c r="BW26" s="283">
        <v>268624</v>
      </c>
      <c r="BX26" s="284">
        <v>1083</v>
      </c>
      <c r="BY26" s="283">
        <v>283085</v>
      </c>
      <c r="BZ26" s="284">
        <v>1192</v>
      </c>
      <c r="CA26" s="283">
        <v>289086</v>
      </c>
      <c r="CB26" s="284">
        <v>1242</v>
      </c>
      <c r="CC26" s="283">
        <v>294158</v>
      </c>
      <c r="CD26" s="284">
        <v>1273</v>
      </c>
      <c r="CE26" s="283">
        <v>303551</v>
      </c>
      <c r="CF26" s="284">
        <v>1333</v>
      </c>
      <c r="CG26" s="283">
        <v>318792</v>
      </c>
      <c r="CH26" s="284">
        <v>1415</v>
      </c>
      <c r="CI26" s="283">
        <v>326118</v>
      </c>
      <c r="CJ26" s="284">
        <v>1447</v>
      </c>
      <c r="CK26" s="283">
        <v>331260</v>
      </c>
      <c r="CL26" s="284">
        <v>1476</v>
      </c>
      <c r="CM26" s="283">
        <v>340373</v>
      </c>
      <c r="CN26" s="284">
        <v>1510</v>
      </c>
      <c r="CO26" s="283">
        <v>355742</v>
      </c>
      <c r="CP26" s="284">
        <v>1587</v>
      </c>
      <c r="CQ26" s="283">
        <v>364055</v>
      </c>
      <c r="CR26" s="284">
        <v>1634</v>
      </c>
      <c r="CS26" s="283">
        <v>369646</v>
      </c>
      <c r="CT26" s="284">
        <v>1660</v>
      </c>
      <c r="CU26" s="283">
        <v>381972</v>
      </c>
      <c r="CV26" s="284">
        <v>1722</v>
      </c>
      <c r="CW26" s="283">
        <v>397115</v>
      </c>
      <c r="CX26" s="284">
        <v>1783</v>
      </c>
      <c r="CY26" s="283">
        <v>405397</v>
      </c>
      <c r="CZ26" s="284">
        <v>1825</v>
      </c>
      <c r="DA26" s="283">
        <v>411168</v>
      </c>
      <c r="DB26" s="284">
        <v>1863</v>
      </c>
      <c r="DC26" s="283">
        <v>413451</v>
      </c>
      <c r="DD26" s="284">
        <v>1867</v>
      </c>
      <c r="DE26" s="283">
        <v>415708</v>
      </c>
      <c r="DF26" s="284">
        <v>1874</v>
      </c>
      <c r="DG26" s="283">
        <v>417415</v>
      </c>
      <c r="DH26" s="284">
        <v>1882</v>
      </c>
      <c r="DI26" s="283">
        <v>419356</v>
      </c>
      <c r="DJ26" s="284">
        <v>1886</v>
      </c>
      <c r="DK26" s="283">
        <v>421151</v>
      </c>
      <c r="DL26" s="284">
        <v>1894</v>
      </c>
      <c r="DM26" s="283">
        <v>423132</v>
      </c>
      <c r="DN26" s="284">
        <v>1913</v>
      </c>
      <c r="DO26" s="283">
        <v>425304</v>
      </c>
      <c r="DP26" s="285">
        <v>1936</v>
      </c>
      <c r="DQ26" s="283">
        <v>427841</v>
      </c>
      <c r="DR26" s="284">
        <v>1948</v>
      </c>
      <c r="DS26" s="283">
        <v>432983</v>
      </c>
      <c r="DT26" s="284">
        <v>1965</v>
      </c>
      <c r="DU26" s="283">
        <v>441067</v>
      </c>
      <c r="DV26" s="284">
        <v>1995</v>
      </c>
      <c r="DW26" s="283"/>
      <c r="DX26" s="285"/>
      <c r="DY26" s="91"/>
    </row>
    <row r="27" spans="1:129" s="156" customFormat="1" x14ac:dyDescent="0.2">
      <c r="A27" s="281">
        <v>21</v>
      </c>
      <c r="B27" s="282" t="s">
        <v>21</v>
      </c>
      <c r="C27" s="283">
        <v>731352</v>
      </c>
      <c r="D27" s="284">
        <v>19848</v>
      </c>
      <c r="E27" s="283">
        <v>994047</v>
      </c>
      <c r="F27" s="284">
        <v>34515</v>
      </c>
      <c r="G27" s="283">
        <v>1094478</v>
      </c>
      <c r="H27" s="284">
        <v>47263</v>
      </c>
      <c r="I27" s="283">
        <v>1240347</v>
      </c>
      <c r="J27" s="284">
        <v>56685</v>
      </c>
      <c r="K27" s="283">
        <v>1352612</v>
      </c>
      <c r="L27" s="284">
        <v>66367</v>
      </c>
      <c r="M27" s="283">
        <v>1456723</v>
      </c>
      <c r="N27" s="284">
        <v>71934</v>
      </c>
      <c r="O27" s="283">
        <v>1541613</v>
      </c>
      <c r="P27" s="284">
        <v>88066</v>
      </c>
      <c r="Q27" s="283">
        <v>1586546</v>
      </c>
      <c r="R27" s="284">
        <v>92037</v>
      </c>
      <c r="S27" s="283">
        <v>1642351</v>
      </c>
      <c r="T27" s="284">
        <v>96555</v>
      </c>
      <c r="U27" s="283">
        <v>1689340</v>
      </c>
      <c r="V27" s="284">
        <v>101787</v>
      </c>
      <c r="W27" s="283">
        <v>1743599</v>
      </c>
      <c r="X27" s="284">
        <v>105749</v>
      </c>
      <c r="Y27" s="283">
        <v>1768290</v>
      </c>
      <c r="Z27" s="284">
        <v>109504</v>
      </c>
      <c r="AA27" s="283">
        <v>1811623</v>
      </c>
      <c r="AB27" s="284">
        <v>113801</v>
      </c>
      <c r="AC27" s="283">
        <v>1855701</v>
      </c>
      <c r="AD27" s="284">
        <v>118933</v>
      </c>
      <c r="AE27" s="283">
        <v>1894552</v>
      </c>
      <c r="AF27" s="284">
        <v>123587</v>
      </c>
      <c r="AG27" s="283">
        <v>1929403</v>
      </c>
      <c r="AH27" s="284">
        <v>127371</v>
      </c>
      <c r="AI27" s="283">
        <v>1979500</v>
      </c>
      <c r="AJ27" s="284">
        <v>132660</v>
      </c>
      <c r="AK27" s="283">
        <v>2022837</v>
      </c>
      <c r="AL27" s="284">
        <v>137672</v>
      </c>
      <c r="AM27" s="283">
        <v>2060372</v>
      </c>
      <c r="AN27" s="284">
        <v>141940</v>
      </c>
      <c r="AO27" s="283">
        <v>2099674</v>
      </c>
      <c r="AP27" s="284">
        <v>145977</v>
      </c>
      <c r="AQ27" s="283">
        <v>2144641</v>
      </c>
      <c r="AR27" s="284">
        <v>150491</v>
      </c>
      <c r="AS27" s="283">
        <v>2175921</v>
      </c>
      <c r="AT27" s="284">
        <v>154608</v>
      </c>
      <c r="AU27" s="283">
        <v>2225255</v>
      </c>
      <c r="AV27" s="284">
        <v>158515</v>
      </c>
      <c r="AW27" s="283">
        <v>2258824</v>
      </c>
      <c r="AX27" s="284">
        <v>161865</v>
      </c>
      <c r="AY27" s="283">
        <v>2302420</v>
      </c>
      <c r="AZ27" s="284">
        <v>166207</v>
      </c>
      <c r="BA27" s="283">
        <v>2343904</v>
      </c>
      <c r="BB27" s="284">
        <v>171860</v>
      </c>
      <c r="BC27" s="283">
        <v>2377628</v>
      </c>
      <c r="BD27" s="284">
        <v>176743</v>
      </c>
      <c r="BE27" s="283">
        <v>2411521</v>
      </c>
      <c r="BF27" s="284">
        <v>180292</v>
      </c>
      <c r="BG27" s="283">
        <v>2453117</v>
      </c>
      <c r="BH27" s="284">
        <v>187365</v>
      </c>
      <c r="BI27" s="283">
        <v>2495515</v>
      </c>
      <c r="BJ27" s="284">
        <v>194706</v>
      </c>
      <c r="BK27" s="283">
        <v>2530682</v>
      </c>
      <c r="BL27" s="284">
        <v>198684</v>
      </c>
      <c r="BM27" s="283">
        <v>2565077</v>
      </c>
      <c r="BN27" s="284">
        <v>202624</v>
      </c>
      <c r="BO27" s="283">
        <v>2602352</v>
      </c>
      <c r="BP27" s="284">
        <v>207744</v>
      </c>
      <c r="BQ27" s="283">
        <v>2644094</v>
      </c>
      <c r="BR27" s="284">
        <v>213017</v>
      </c>
      <c r="BS27" s="283">
        <v>2680931</v>
      </c>
      <c r="BT27" s="284">
        <v>217649</v>
      </c>
      <c r="BU27" s="283">
        <v>2708856</v>
      </c>
      <c r="BV27" s="284">
        <v>221944</v>
      </c>
      <c r="BW27" s="283">
        <v>2750700</v>
      </c>
      <c r="BX27" s="284">
        <v>227172</v>
      </c>
      <c r="BY27" s="283">
        <v>2793826</v>
      </c>
      <c r="BZ27" s="284">
        <v>232879</v>
      </c>
      <c r="CA27" s="283">
        <v>2818834</v>
      </c>
      <c r="CB27" s="284">
        <v>237786</v>
      </c>
      <c r="CC27" s="283">
        <v>2854430</v>
      </c>
      <c r="CD27" s="284">
        <v>241437</v>
      </c>
      <c r="CE27" s="283">
        <v>2892603</v>
      </c>
      <c r="CF27" s="284">
        <v>245576</v>
      </c>
      <c r="CG27" s="283">
        <v>3001910</v>
      </c>
      <c r="CH27" s="284">
        <v>250333</v>
      </c>
      <c r="CI27" s="283">
        <v>3039006</v>
      </c>
      <c r="CJ27" s="284">
        <v>254478</v>
      </c>
      <c r="CK27" s="283">
        <v>3074374</v>
      </c>
      <c r="CL27" s="284">
        <v>258585</v>
      </c>
      <c r="CM27" s="283">
        <v>3064413</v>
      </c>
      <c r="CN27" s="284">
        <v>262688</v>
      </c>
      <c r="CO27" s="283">
        <v>3111119</v>
      </c>
      <c r="CP27" s="284">
        <v>268339</v>
      </c>
      <c r="CQ27" s="283">
        <v>3151679</v>
      </c>
      <c r="CR27" s="284">
        <v>273131</v>
      </c>
      <c r="CS27" s="283">
        <v>3190532</v>
      </c>
      <c r="CT27" s="284">
        <v>277777</v>
      </c>
      <c r="CU27" s="283">
        <v>3239708</v>
      </c>
      <c r="CV27" s="284">
        <v>283172</v>
      </c>
      <c r="CW27" s="283">
        <v>3292630</v>
      </c>
      <c r="CX27" s="284">
        <v>289203</v>
      </c>
      <c r="CY27" s="283">
        <v>3327315</v>
      </c>
      <c r="CZ27" s="284">
        <v>292657</v>
      </c>
      <c r="DA27" s="283">
        <v>3367311</v>
      </c>
      <c r="DB27" s="284">
        <v>299224</v>
      </c>
      <c r="DC27" s="283">
        <v>3381599</v>
      </c>
      <c r="DD27" s="284">
        <v>301172</v>
      </c>
      <c r="DE27" s="283">
        <v>3411277</v>
      </c>
      <c r="DF27" s="284">
        <v>304789</v>
      </c>
      <c r="DG27" s="283">
        <v>3442066</v>
      </c>
      <c r="DH27" s="284">
        <v>308929</v>
      </c>
      <c r="DI27" s="283">
        <v>3476592</v>
      </c>
      <c r="DJ27" s="284">
        <v>313382</v>
      </c>
      <c r="DK27" s="283">
        <v>3520819</v>
      </c>
      <c r="DL27" s="284">
        <v>317606</v>
      </c>
      <c r="DM27" s="283">
        <v>3572444</v>
      </c>
      <c r="DN27" s="284">
        <v>322698</v>
      </c>
      <c r="DO27" s="283">
        <v>3619189</v>
      </c>
      <c r="DP27" s="285">
        <v>328769</v>
      </c>
      <c r="DQ27" s="283">
        <v>3660990</v>
      </c>
      <c r="DR27" s="284">
        <v>331713</v>
      </c>
      <c r="DS27" s="283">
        <v>3717212</v>
      </c>
      <c r="DT27" s="284">
        <v>340651</v>
      </c>
      <c r="DU27" s="283">
        <v>3781359</v>
      </c>
      <c r="DV27" s="284">
        <v>344726</v>
      </c>
      <c r="DW27" s="283"/>
      <c r="DX27" s="285"/>
      <c r="DY27" s="91"/>
    </row>
    <row r="28" spans="1:129" s="156" customFormat="1" x14ac:dyDescent="0.2">
      <c r="A28" s="281">
        <v>22</v>
      </c>
      <c r="B28" s="282" t="s">
        <v>22</v>
      </c>
      <c r="C28" s="283">
        <v>639</v>
      </c>
      <c r="D28" s="284">
        <v>214</v>
      </c>
      <c r="E28" s="283">
        <v>1408</v>
      </c>
      <c r="F28" s="284">
        <v>317</v>
      </c>
      <c r="G28" s="283">
        <v>1935</v>
      </c>
      <c r="H28" s="284">
        <v>426</v>
      </c>
      <c r="I28" s="283">
        <v>2414</v>
      </c>
      <c r="J28" s="284">
        <v>530</v>
      </c>
      <c r="K28" s="283">
        <v>2795</v>
      </c>
      <c r="L28" s="284">
        <v>640</v>
      </c>
      <c r="M28" s="283">
        <v>3193</v>
      </c>
      <c r="N28" s="284">
        <v>797</v>
      </c>
      <c r="O28" s="283">
        <v>3582</v>
      </c>
      <c r="P28" s="284">
        <v>878</v>
      </c>
      <c r="Q28" s="283">
        <v>3740</v>
      </c>
      <c r="R28" s="284">
        <v>919</v>
      </c>
      <c r="S28" s="283">
        <v>3916</v>
      </c>
      <c r="T28" s="284">
        <v>947</v>
      </c>
      <c r="U28" s="283">
        <v>4071</v>
      </c>
      <c r="V28" s="284">
        <v>997</v>
      </c>
      <c r="W28" s="283">
        <v>4284</v>
      </c>
      <c r="X28" s="284">
        <v>1035</v>
      </c>
      <c r="Y28" s="283">
        <v>4390</v>
      </c>
      <c r="Z28" s="284">
        <v>1086</v>
      </c>
      <c r="AA28" s="283">
        <v>4592</v>
      </c>
      <c r="AB28" s="284">
        <v>1124</v>
      </c>
      <c r="AC28" s="283">
        <v>4761</v>
      </c>
      <c r="AD28" s="284">
        <v>1174</v>
      </c>
      <c r="AE28" s="283">
        <v>4979</v>
      </c>
      <c r="AF28" s="284">
        <v>1211</v>
      </c>
      <c r="AG28" s="283">
        <v>5108</v>
      </c>
      <c r="AH28" s="284">
        <v>1263</v>
      </c>
      <c r="AI28" s="283">
        <v>5284</v>
      </c>
      <c r="AJ28" s="284">
        <v>1299</v>
      </c>
      <c r="AK28" s="283">
        <v>5418</v>
      </c>
      <c r="AL28" s="284">
        <v>1338</v>
      </c>
      <c r="AM28" s="283">
        <v>5540</v>
      </c>
      <c r="AN28" s="284">
        <v>1405</v>
      </c>
      <c r="AO28" s="283">
        <v>5689</v>
      </c>
      <c r="AP28" s="284">
        <v>1455</v>
      </c>
      <c r="AQ28" s="283">
        <v>5847</v>
      </c>
      <c r="AR28" s="284">
        <v>1494</v>
      </c>
      <c r="AS28" s="283">
        <v>5951</v>
      </c>
      <c r="AT28" s="284">
        <v>1522</v>
      </c>
      <c r="AU28" s="283">
        <v>6128</v>
      </c>
      <c r="AV28" s="284">
        <v>1553</v>
      </c>
      <c r="AW28" s="283">
        <v>6283</v>
      </c>
      <c r="AX28" s="284">
        <v>1584</v>
      </c>
      <c r="AY28" s="283">
        <v>6418</v>
      </c>
      <c r="AZ28" s="284">
        <v>1622</v>
      </c>
      <c r="BA28" s="283">
        <v>6879</v>
      </c>
      <c r="BB28" s="284">
        <v>1667</v>
      </c>
      <c r="BC28" s="283">
        <v>7410</v>
      </c>
      <c r="BD28" s="284">
        <v>1717</v>
      </c>
      <c r="BE28" s="283">
        <v>7970</v>
      </c>
      <c r="BF28" s="284">
        <v>1759</v>
      </c>
      <c r="BG28" s="283">
        <v>8571</v>
      </c>
      <c r="BH28" s="284">
        <v>1831</v>
      </c>
      <c r="BI28" s="283">
        <v>9191</v>
      </c>
      <c r="BJ28" s="284">
        <v>1902</v>
      </c>
      <c r="BK28" s="283">
        <v>9682</v>
      </c>
      <c r="BL28" s="284">
        <v>1958</v>
      </c>
      <c r="BM28" s="283">
        <v>10326</v>
      </c>
      <c r="BN28" s="284">
        <v>2025</v>
      </c>
      <c r="BO28" s="283">
        <v>10990</v>
      </c>
      <c r="BP28" s="284">
        <v>2091</v>
      </c>
      <c r="BQ28" s="283">
        <v>11636</v>
      </c>
      <c r="BR28" s="284">
        <v>2164</v>
      </c>
      <c r="BS28" s="283">
        <v>12285</v>
      </c>
      <c r="BT28" s="284">
        <v>2256</v>
      </c>
      <c r="BU28" s="283">
        <v>12893</v>
      </c>
      <c r="BV28" s="284">
        <v>2348</v>
      </c>
      <c r="BW28" s="283">
        <v>13585</v>
      </c>
      <c r="BX28" s="284">
        <v>2406</v>
      </c>
      <c r="BY28" s="283">
        <v>14356</v>
      </c>
      <c r="BZ28" s="284">
        <v>2503</v>
      </c>
      <c r="CA28" s="283">
        <v>14938</v>
      </c>
      <c r="CB28" s="284">
        <v>2602</v>
      </c>
      <c r="CC28" s="283">
        <v>15614</v>
      </c>
      <c r="CD28" s="284">
        <v>2670</v>
      </c>
      <c r="CE28" s="283">
        <v>16367</v>
      </c>
      <c r="CF28" s="284">
        <v>2736</v>
      </c>
      <c r="CG28" s="283">
        <v>17292</v>
      </c>
      <c r="CH28" s="284">
        <v>2823</v>
      </c>
      <c r="CI28" s="283">
        <v>17996</v>
      </c>
      <c r="CJ28" s="284">
        <v>2898</v>
      </c>
      <c r="CK28" s="283">
        <v>18644</v>
      </c>
      <c r="CL28" s="284">
        <v>2979</v>
      </c>
      <c r="CM28" s="283">
        <v>19285</v>
      </c>
      <c r="CN28" s="284">
        <v>3052</v>
      </c>
      <c r="CO28" s="283">
        <v>19972</v>
      </c>
      <c r="CP28" s="284">
        <v>3140</v>
      </c>
      <c r="CQ28" s="283">
        <v>20675</v>
      </c>
      <c r="CR28" s="284">
        <v>3237</v>
      </c>
      <c r="CS28" s="283">
        <v>21486</v>
      </c>
      <c r="CT28" s="284">
        <v>3324</v>
      </c>
      <c r="CU28" s="283">
        <v>22296</v>
      </c>
      <c r="CV28" s="284">
        <v>3416</v>
      </c>
      <c r="CW28" s="283">
        <v>23115</v>
      </c>
      <c r="CX28" s="284">
        <v>3509</v>
      </c>
      <c r="CY28" s="283">
        <v>23805</v>
      </c>
      <c r="CZ28" s="284">
        <v>3623</v>
      </c>
      <c r="DA28" s="283">
        <v>24493</v>
      </c>
      <c r="DB28" s="284">
        <v>3720</v>
      </c>
      <c r="DC28" s="283">
        <v>24731</v>
      </c>
      <c r="DD28" s="284">
        <v>3770</v>
      </c>
      <c r="DE28" s="283">
        <v>25167</v>
      </c>
      <c r="DF28" s="284">
        <v>3828</v>
      </c>
      <c r="DG28" s="283">
        <v>25643</v>
      </c>
      <c r="DH28" s="284">
        <v>3896</v>
      </c>
      <c r="DI28" s="283">
        <v>26190</v>
      </c>
      <c r="DJ28" s="284">
        <v>3984</v>
      </c>
      <c r="DK28" s="283">
        <v>26818</v>
      </c>
      <c r="DL28" s="284">
        <v>4074</v>
      </c>
      <c r="DM28" s="283">
        <v>27485</v>
      </c>
      <c r="DN28" s="284">
        <v>4171</v>
      </c>
      <c r="DO28" s="283">
        <v>28095</v>
      </c>
      <c r="DP28" s="285">
        <v>4250</v>
      </c>
      <c r="DQ28" s="283">
        <v>28749</v>
      </c>
      <c r="DR28" s="284">
        <v>4326</v>
      </c>
      <c r="DS28" s="283">
        <v>29487</v>
      </c>
      <c r="DT28" s="284">
        <v>4519</v>
      </c>
      <c r="DU28" s="283">
        <v>30227</v>
      </c>
      <c r="DV28" s="284">
        <v>4592</v>
      </c>
      <c r="DW28" s="283"/>
      <c r="DX28" s="285"/>
      <c r="DY28" s="91"/>
    </row>
    <row r="29" spans="1:129" s="156" customFormat="1" x14ac:dyDescent="0.2">
      <c r="A29" s="281">
        <v>23</v>
      </c>
      <c r="B29" s="282" t="s">
        <v>23</v>
      </c>
      <c r="C29" s="283">
        <v>44641</v>
      </c>
      <c r="D29" s="284">
        <v>3250</v>
      </c>
      <c r="E29" s="283">
        <v>86081</v>
      </c>
      <c r="F29" s="284">
        <v>7870</v>
      </c>
      <c r="G29" s="283">
        <v>123961</v>
      </c>
      <c r="H29" s="284">
        <v>12687</v>
      </c>
      <c r="I29" s="283">
        <v>156097</v>
      </c>
      <c r="J29" s="284">
        <v>18389</v>
      </c>
      <c r="K29" s="283">
        <v>185485</v>
      </c>
      <c r="L29" s="284">
        <v>24301</v>
      </c>
      <c r="M29" s="283">
        <v>217827</v>
      </c>
      <c r="N29" s="284">
        <v>30610</v>
      </c>
      <c r="O29" s="283">
        <v>262274</v>
      </c>
      <c r="P29" s="284">
        <v>37625</v>
      </c>
      <c r="Q29" s="283">
        <v>277561</v>
      </c>
      <c r="R29" s="284">
        <v>41023</v>
      </c>
      <c r="S29" s="283">
        <v>304413</v>
      </c>
      <c r="T29" s="284">
        <v>44140</v>
      </c>
      <c r="U29" s="283">
        <v>326640</v>
      </c>
      <c r="V29" s="284">
        <v>47491</v>
      </c>
      <c r="W29" s="283">
        <v>352605</v>
      </c>
      <c r="X29" s="284">
        <v>49951</v>
      </c>
      <c r="Y29" s="283">
        <v>363055</v>
      </c>
      <c r="Z29" s="284">
        <v>53654</v>
      </c>
      <c r="AA29" s="283">
        <v>389215</v>
      </c>
      <c r="AB29" s="284">
        <v>56778</v>
      </c>
      <c r="AC29" s="283">
        <v>412657</v>
      </c>
      <c r="AD29" s="284">
        <v>60105</v>
      </c>
      <c r="AE29" s="283">
        <v>433344</v>
      </c>
      <c r="AF29" s="284">
        <v>63222</v>
      </c>
      <c r="AG29" s="283">
        <v>450285</v>
      </c>
      <c r="AH29" s="284">
        <v>66313</v>
      </c>
      <c r="AI29" s="283">
        <v>481896</v>
      </c>
      <c r="AJ29" s="284">
        <v>69657</v>
      </c>
      <c r="AK29" s="283">
        <v>506487</v>
      </c>
      <c r="AL29" s="284">
        <v>72900</v>
      </c>
      <c r="AM29" s="283">
        <v>528474</v>
      </c>
      <c r="AN29" s="284">
        <v>75792</v>
      </c>
      <c r="AO29" s="283">
        <v>551131</v>
      </c>
      <c r="AP29" s="284">
        <v>79481</v>
      </c>
      <c r="AQ29" s="283">
        <v>583876</v>
      </c>
      <c r="AR29" s="284">
        <v>82824</v>
      </c>
      <c r="AS29" s="283">
        <v>601906</v>
      </c>
      <c r="AT29" s="284">
        <v>85670</v>
      </c>
      <c r="AU29" s="283">
        <v>633021</v>
      </c>
      <c r="AV29" s="284">
        <v>88354</v>
      </c>
      <c r="AW29" s="283">
        <v>654520</v>
      </c>
      <c r="AX29" s="284">
        <v>91629</v>
      </c>
      <c r="AY29" s="283">
        <v>688116</v>
      </c>
      <c r="AZ29" s="284">
        <v>94947</v>
      </c>
      <c r="BA29" s="283">
        <v>714529</v>
      </c>
      <c r="BB29" s="284">
        <v>98110</v>
      </c>
      <c r="BC29" s="283">
        <v>738955</v>
      </c>
      <c r="BD29" s="284">
        <v>100880</v>
      </c>
      <c r="BE29" s="283">
        <v>763171</v>
      </c>
      <c r="BF29" s="284">
        <v>104219</v>
      </c>
      <c r="BG29" s="283">
        <v>797921</v>
      </c>
      <c r="BH29" s="284">
        <v>107524</v>
      </c>
      <c r="BI29" s="283">
        <v>826178</v>
      </c>
      <c r="BJ29" s="284">
        <v>113911</v>
      </c>
      <c r="BK29" s="283">
        <v>851858</v>
      </c>
      <c r="BL29" s="284">
        <v>117319</v>
      </c>
      <c r="BM29" s="283">
        <v>878526</v>
      </c>
      <c r="BN29" s="284">
        <v>121650</v>
      </c>
      <c r="BO29" s="283">
        <v>912228</v>
      </c>
      <c r="BP29" s="284">
        <v>125887</v>
      </c>
      <c r="BQ29" s="283">
        <v>942195</v>
      </c>
      <c r="BR29" s="284">
        <v>130216</v>
      </c>
      <c r="BS29" s="283">
        <v>969024</v>
      </c>
      <c r="BT29" s="284">
        <v>134024</v>
      </c>
      <c r="BU29" s="283">
        <v>994613</v>
      </c>
      <c r="BV29" s="284">
        <v>138759</v>
      </c>
      <c r="BW29" s="283">
        <v>1031069</v>
      </c>
      <c r="BX29" s="284">
        <v>143140</v>
      </c>
      <c r="BY29" s="283">
        <v>1061035</v>
      </c>
      <c r="BZ29" s="284">
        <v>147543</v>
      </c>
      <c r="CA29" s="283">
        <v>1085239</v>
      </c>
      <c r="CB29" s="284">
        <v>150981</v>
      </c>
      <c r="CC29" s="283">
        <v>1115165</v>
      </c>
      <c r="CD29" s="284">
        <v>155208</v>
      </c>
      <c r="CE29" s="283">
        <v>1148814</v>
      </c>
      <c r="CF29" s="284">
        <v>159205</v>
      </c>
      <c r="CG29" s="283">
        <v>1186019</v>
      </c>
      <c r="CH29" s="284">
        <v>163595</v>
      </c>
      <c r="CI29" s="283">
        <v>1213831</v>
      </c>
      <c r="CJ29" s="284">
        <v>166984</v>
      </c>
      <c r="CK29" s="283">
        <v>1240114</v>
      </c>
      <c r="CL29" s="284">
        <v>171412</v>
      </c>
      <c r="CM29" s="283">
        <v>1270005</v>
      </c>
      <c r="CN29" s="284">
        <v>175091</v>
      </c>
      <c r="CO29" s="283">
        <v>1298649</v>
      </c>
      <c r="CP29" s="284">
        <v>178997</v>
      </c>
      <c r="CQ29" s="283">
        <v>1327086</v>
      </c>
      <c r="CR29" s="284">
        <v>182363</v>
      </c>
      <c r="CS29" s="283">
        <v>1355205</v>
      </c>
      <c r="CT29" s="284">
        <v>186686</v>
      </c>
      <c r="CU29" s="283">
        <v>1392624</v>
      </c>
      <c r="CV29" s="284">
        <v>190497</v>
      </c>
      <c r="CW29" s="283">
        <v>1423937</v>
      </c>
      <c r="CX29" s="284">
        <v>194354</v>
      </c>
      <c r="CY29" s="283">
        <v>1449761</v>
      </c>
      <c r="CZ29" s="284">
        <v>197257</v>
      </c>
      <c r="DA29" s="283">
        <v>1475552</v>
      </c>
      <c r="DB29" s="284">
        <v>201163</v>
      </c>
      <c r="DC29" s="283">
        <v>1478630</v>
      </c>
      <c r="DD29" s="284">
        <v>201022</v>
      </c>
      <c r="DE29" s="283">
        <v>1484326</v>
      </c>
      <c r="DF29" s="284">
        <v>202516</v>
      </c>
      <c r="DG29" s="283">
        <v>1493170</v>
      </c>
      <c r="DH29" s="284">
        <v>204988</v>
      </c>
      <c r="DI29" s="283">
        <v>1505898</v>
      </c>
      <c r="DJ29" s="284">
        <v>207538</v>
      </c>
      <c r="DK29" s="283">
        <v>1520152</v>
      </c>
      <c r="DL29" s="284">
        <v>209532</v>
      </c>
      <c r="DM29" s="283">
        <v>1537350</v>
      </c>
      <c r="DN29" s="284">
        <v>213972</v>
      </c>
      <c r="DO29" s="283">
        <v>1554977</v>
      </c>
      <c r="DP29" s="285">
        <v>216629</v>
      </c>
      <c r="DQ29" s="283">
        <v>1573653</v>
      </c>
      <c r="DR29" s="284">
        <v>218511</v>
      </c>
      <c r="DS29" s="283">
        <v>1595484</v>
      </c>
      <c r="DT29" s="284">
        <v>222684</v>
      </c>
      <c r="DU29" s="283">
        <v>1615087</v>
      </c>
      <c r="DV29" s="284">
        <v>224940</v>
      </c>
      <c r="DW29" s="283"/>
      <c r="DX29" s="285"/>
      <c r="DY29" s="91"/>
    </row>
    <row r="30" spans="1:129" s="156" customFormat="1" x14ac:dyDescent="0.2">
      <c r="A30" s="281">
        <v>24</v>
      </c>
      <c r="B30" s="282" t="s">
        <v>472</v>
      </c>
      <c r="C30" s="283">
        <v>14628</v>
      </c>
      <c r="D30" s="284">
        <v>292</v>
      </c>
      <c r="E30" s="283">
        <v>26739</v>
      </c>
      <c r="F30" s="284">
        <v>508</v>
      </c>
      <c r="G30" s="283">
        <v>36193</v>
      </c>
      <c r="H30" s="284">
        <v>740</v>
      </c>
      <c r="I30" s="283">
        <v>46973</v>
      </c>
      <c r="J30" s="284">
        <v>1382</v>
      </c>
      <c r="K30" s="283">
        <v>54618</v>
      </c>
      <c r="L30" s="284">
        <v>1346</v>
      </c>
      <c r="M30" s="283">
        <v>64891</v>
      </c>
      <c r="N30" s="284">
        <v>1401</v>
      </c>
      <c r="O30" s="283">
        <v>79100</v>
      </c>
      <c r="P30" s="284">
        <v>2307</v>
      </c>
      <c r="Q30" s="283">
        <v>85537</v>
      </c>
      <c r="R30" s="284">
        <v>2616</v>
      </c>
      <c r="S30" s="283">
        <v>90937</v>
      </c>
      <c r="T30" s="284">
        <v>2724</v>
      </c>
      <c r="U30" s="283">
        <v>95689</v>
      </c>
      <c r="V30" s="284">
        <v>3005</v>
      </c>
      <c r="W30" s="283">
        <v>102304</v>
      </c>
      <c r="X30" s="284">
        <v>3205</v>
      </c>
      <c r="Y30" s="283">
        <v>105601</v>
      </c>
      <c r="Z30" s="284">
        <v>3478</v>
      </c>
      <c r="AA30" s="283">
        <v>110630</v>
      </c>
      <c r="AB30" s="284">
        <v>3659</v>
      </c>
      <c r="AC30" s="283">
        <v>114579</v>
      </c>
      <c r="AD30" s="284">
        <v>2805</v>
      </c>
      <c r="AE30" s="283">
        <v>118299</v>
      </c>
      <c r="AF30" s="284">
        <v>2968</v>
      </c>
      <c r="AG30" s="283">
        <v>122474</v>
      </c>
      <c r="AH30" s="284">
        <v>3060</v>
      </c>
      <c r="AI30" s="283">
        <v>127377</v>
      </c>
      <c r="AJ30" s="284">
        <v>3211</v>
      </c>
      <c r="AK30" s="283">
        <v>131864</v>
      </c>
      <c r="AL30" s="284">
        <v>3427</v>
      </c>
      <c r="AM30" s="283">
        <v>136083</v>
      </c>
      <c r="AN30" s="284">
        <v>3590</v>
      </c>
      <c r="AO30" s="283">
        <v>140556</v>
      </c>
      <c r="AP30" s="284">
        <v>3766</v>
      </c>
      <c r="AQ30" s="283">
        <v>145048</v>
      </c>
      <c r="AR30" s="284">
        <v>3901</v>
      </c>
      <c r="AS30" s="283">
        <v>147993</v>
      </c>
      <c r="AT30" s="284">
        <v>4030</v>
      </c>
      <c r="AU30" s="283">
        <v>153282</v>
      </c>
      <c r="AV30" s="284">
        <v>4183</v>
      </c>
      <c r="AW30" s="283">
        <v>158010</v>
      </c>
      <c r="AX30" s="284">
        <v>4326</v>
      </c>
      <c r="AY30" s="283">
        <v>163042</v>
      </c>
      <c r="AZ30" s="284">
        <v>4468</v>
      </c>
      <c r="BA30" s="283">
        <v>167515</v>
      </c>
      <c r="BB30" s="284">
        <v>4618</v>
      </c>
      <c r="BC30" s="283">
        <v>172001</v>
      </c>
      <c r="BD30" s="284">
        <v>4772</v>
      </c>
      <c r="BE30" s="283">
        <v>177048</v>
      </c>
      <c r="BF30" s="284">
        <v>4926</v>
      </c>
      <c r="BG30" s="283">
        <v>181375</v>
      </c>
      <c r="BH30" s="284">
        <v>4965</v>
      </c>
      <c r="BI30" s="283">
        <v>185084</v>
      </c>
      <c r="BJ30" s="284">
        <v>5275</v>
      </c>
      <c r="BK30" s="283">
        <v>188875</v>
      </c>
      <c r="BL30" s="284">
        <v>5425</v>
      </c>
      <c r="BM30" s="283">
        <v>193232</v>
      </c>
      <c r="BN30" s="284">
        <v>5538</v>
      </c>
      <c r="BO30" s="283">
        <v>197691</v>
      </c>
      <c r="BP30" s="284">
        <v>5706</v>
      </c>
      <c r="BQ30" s="283">
        <v>201972</v>
      </c>
      <c r="BR30" s="284">
        <v>5876</v>
      </c>
      <c r="BS30" s="283">
        <v>205959</v>
      </c>
      <c r="BT30" s="284">
        <v>6052</v>
      </c>
      <c r="BU30" s="283">
        <v>210208</v>
      </c>
      <c r="BV30" s="284">
        <v>6265</v>
      </c>
      <c r="BW30" s="283">
        <v>214339</v>
      </c>
      <c r="BX30" s="284">
        <v>6468</v>
      </c>
      <c r="BY30" s="283">
        <v>200962</v>
      </c>
      <c r="BZ30" s="284">
        <v>6673</v>
      </c>
      <c r="CA30" s="283">
        <v>204220</v>
      </c>
      <c r="CB30" s="284">
        <v>6841</v>
      </c>
      <c r="CC30" s="283">
        <v>208463</v>
      </c>
      <c r="CD30" s="284">
        <v>6999</v>
      </c>
      <c r="CE30" s="283">
        <v>212340</v>
      </c>
      <c r="CF30" s="284">
        <v>7190</v>
      </c>
      <c r="CG30" s="283">
        <v>217728</v>
      </c>
      <c r="CH30" s="284">
        <v>7355</v>
      </c>
      <c r="CI30" s="283">
        <v>221546</v>
      </c>
      <c r="CJ30" s="284">
        <v>7515</v>
      </c>
      <c r="CK30" s="283">
        <v>225293</v>
      </c>
      <c r="CL30" s="284">
        <v>7696</v>
      </c>
      <c r="CM30" s="283">
        <v>228344</v>
      </c>
      <c r="CN30" s="284">
        <v>7757</v>
      </c>
      <c r="CO30" s="283">
        <v>231943</v>
      </c>
      <c r="CP30" s="284">
        <v>7921</v>
      </c>
      <c r="CQ30" s="283">
        <v>235819</v>
      </c>
      <c r="CR30" s="284">
        <v>8132</v>
      </c>
      <c r="CS30" s="283">
        <v>239743</v>
      </c>
      <c r="CT30" s="284">
        <v>8306</v>
      </c>
      <c r="CU30" s="283">
        <v>243755</v>
      </c>
      <c r="CV30" s="284">
        <v>8465</v>
      </c>
      <c r="CW30" s="283">
        <v>247569</v>
      </c>
      <c r="CX30" s="284">
        <v>8593</v>
      </c>
      <c r="CY30" s="283">
        <v>251216</v>
      </c>
      <c r="CZ30" s="284">
        <v>8725</v>
      </c>
      <c r="DA30" s="283">
        <v>255138</v>
      </c>
      <c r="DB30" s="284">
        <v>8860</v>
      </c>
      <c r="DC30" s="283">
        <v>257657</v>
      </c>
      <c r="DD30" s="284">
        <v>9042</v>
      </c>
      <c r="DE30" s="283">
        <v>260878</v>
      </c>
      <c r="DF30" s="284">
        <v>9215</v>
      </c>
      <c r="DG30" s="283">
        <v>263683</v>
      </c>
      <c r="DH30" s="284">
        <v>9347</v>
      </c>
      <c r="DI30" s="283">
        <v>266817</v>
      </c>
      <c r="DJ30" s="284">
        <v>9439</v>
      </c>
      <c r="DK30" s="283">
        <v>269584</v>
      </c>
      <c r="DL30" s="284">
        <v>9577</v>
      </c>
      <c r="DM30" s="283">
        <v>272520</v>
      </c>
      <c r="DN30" s="284">
        <v>9829</v>
      </c>
      <c r="DO30" s="283">
        <v>275543</v>
      </c>
      <c r="DP30" s="285">
        <v>9977</v>
      </c>
      <c r="DQ30" s="283">
        <v>278742</v>
      </c>
      <c r="DR30" s="284">
        <v>10075</v>
      </c>
      <c r="DS30" s="283">
        <v>281897</v>
      </c>
      <c r="DT30" s="284">
        <v>10399</v>
      </c>
      <c r="DU30" s="283">
        <v>284778</v>
      </c>
      <c r="DV30" s="284">
        <v>10502</v>
      </c>
      <c r="DW30" s="283"/>
      <c r="DX30" s="285"/>
      <c r="DY30" s="91"/>
    </row>
    <row r="31" spans="1:129" s="156" customFormat="1" x14ac:dyDescent="0.2">
      <c r="A31" s="281">
        <v>25</v>
      </c>
      <c r="B31" s="282" t="s">
        <v>25</v>
      </c>
      <c r="C31" s="283">
        <v>1820</v>
      </c>
      <c r="D31" s="284">
        <v>206</v>
      </c>
      <c r="E31" s="283">
        <v>3575</v>
      </c>
      <c r="F31" s="284">
        <v>391</v>
      </c>
      <c r="G31" s="283">
        <v>4797</v>
      </c>
      <c r="H31" s="284">
        <v>624</v>
      </c>
      <c r="I31" s="283">
        <v>6753</v>
      </c>
      <c r="J31" s="284">
        <v>838</v>
      </c>
      <c r="K31" s="283">
        <v>8397</v>
      </c>
      <c r="L31" s="284">
        <v>1061</v>
      </c>
      <c r="M31" s="283">
        <v>10638</v>
      </c>
      <c r="N31" s="284">
        <v>1239</v>
      </c>
      <c r="O31" s="283">
        <v>14706</v>
      </c>
      <c r="P31" s="284">
        <v>1614</v>
      </c>
      <c r="Q31" s="283">
        <v>15773</v>
      </c>
      <c r="R31" s="284">
        <v>1740</v>
      </c>
      <c r="S31" s="283">
        <v>16946</v>
      </c>
      <c r="T31" s="284">
        <v>1843</v>
      </c>
      <c r="U31" s="283">
        <v>18060</v>
      </c>
      <c r="V31" s="284">
        <v>2001</v>
      </c>
      <c r="W31" s="283">
        <v>19525</v>
      </c>
      <c r="X31" s="284">
        <v>2126</v>
      </c>
      <c r="Y31" s="283">
        <v>20330</v>
      </c>
      <c r="Z31" s="284">
        <v>2285</v>
      </c>
      <c r="AA31" s="283">
        <v>21471</v>
      </c>
      <c r="AB31" s="284">
        <v>2440</v>
      </c>
      <c r="AC31" s="283">
        <v>22602</v>
      </c>
      <c r="AD31" s="284">
        <v>2571</v>
      </c>
      <c r="AE31" s="283">
        <v>23711</v>
      </c>
      <c r="AF31" s="284">
        <v>2733</v>
      </c>
      <c r="AG31" s="283">
        <v>24759</v>
      </c>
      <c r="AH31" s="284">
        <v>2862</v>
      </c>
      <c r="AI31" s="283">
        <v>26088</v>
      </c>
      <c r="AJ31" s="284">
        <v>3022</v>
      </c>
      <c r="AK31" s="283">
        <v>27336</v>
      </c>
      <c r="AL31" s="284">
        <v>3183</v>
      </c>
      <c r="AM31" s="283">
        <v>28641</v>
      </c>
      <c r="AN31" s="284">
        <v>3323</v>
      </c>
      <c r="AO31" s="283">
        <v>30016</v>
      </c>
      <c r="AP31" s="284">
        <v>3444</v>
      </c>
      <c r="AQ31" s="283">
        <v>31351</v>
      </c>
      <c r="AR31" s="284">
        <v>3589</v>
      </c>
      <c r="AS31" s="283">
        <v>32273</v>
      </c>
      <c r="AT31" s="284">
        <v>3698</v>
      </c>
      <c r="AU31" s="283">
        <v>34048</v>
      </c>
      <c r="AV31" s="284">
        <v>3816</v>
      </c>
      <c r="AW31" s="283">
        <v>35501</v>
      </c>
      <c r="AX31" s="284">
        <v>3927</v>
      </c>
      <c r="AY31" s="283">
        <v>36922</v>
      </c>
      <c r="AZ31" s="284">
        <v>4040</v>
      </c>
      <c r="BA31" s="283">
        <v>38116</v>
      </c>
      <c r="BB31" s="284">
        <v>4163</v>
      </c>
      <c r="BC31" s="283">
        <v>39563</v>
      </c>
      <c r="BD31" s="284">
        <v>4311</v>
      </c>
      <c r="BE31" s="283">
        <v>41018</v>
      </c>
      <c r="BF31" s="284">
        <v>4448</v>
      </c>
      <c r="BG31" s="283">
        <v>42497</v>
      </c>
      <c r="BH31" s="284">
        <v>4566</v>
      </c>
      <c r="BI31" s="283">
        <v>43908</v>
      </c>
      <c r="BJ31" s="284">
        <v>4786</v>
      </c>
      <c r="BK31" s="283">
        <v>45368</v>
      </c>
      <c r="BL31" s="284">
        <v>4937</v>
      </c>
      <c r="BM31" s="283">
        <v>47103</v>
      </c>
      <c r="BN31" s="284">
        <v>5035</v>
      </c>
      <c r="BO31" s="283">
        <v>48522</v>
      </c>
      <c r="BP31" s="284">
        <v>5210</v>
      </c>
      <c r="BQ31" s="283">
        <v>50076</v>
      </c>
      <c r="BR31" s="284">
        <v>5351</v>
      </c>
      <c r="BS31" s="283">
        <v>51672</v>
      </c>
      <c r="BT31" s="284">
        <v>5502</v>
      </c>
      <c r="BU31" s="283">
        <v>53337</v>
      </c>
      <c r="BV31" s="284">
        <v>5665</v>
      </c>
      <c r="BW31" s="283">
        <v>54923</v>
      </c>
      <c r="BX31" s="284">
        <v>5835</v>
      </c>
      <c r="BY31" s="283">
        <v>56514</v>
      </c>
      <c r="BZ31" s="284">
        <v>6031</v>
      </c>
      <c r="CA31" s="283">
        <v>57957</v>
      </c>
      <c r="CB31" s="284">
        <v>6209</v>
      </c>
      <c r="CC31" s="283">
        <v>59779</v>
      </c>
      <c r="CD31" s="284">
        <v>6346</v>
      </c>
      <c r="CE31" s="283">
        <v>61229</v>
      </c>
      <c r="CF31" s="284">
        <v>6509</v>
      </c>
      <c r="CG31" s="283">
        <v>63586</v>
      </c>
      <c r="CH31" s="284">
        <v>6660</v>
      </c>
      <c r="CI31" s="283">
        <v>65143</v>
      </c>
      <c r="CJ31" s="284">
        <v>6842</v>
      </c>
      <c r="CK31" s="283">
        <v>66725</v>
      </c>
      <c r="CL31" s="284">
        <v>7001</v>
      </c>
      <c r="CM31" s="283">
        <v>67707</v>
      </c>
      <c r="CN31" s="284">
        <v>7044</v>
      </c>
      <c r="CO31" s="283">
        <v>69186</v>
      </c>
      <c r="CP31" s="284">
        <v>7207</v>
      </c>
      <c r="CQ31" s="283">
        <v>70826</v>
      </c>
      <c r="CR31" s="284">
        <v>7390</v>
      </c>
      <c r="CS31" s="283">
        <v>72561</v>
      </c>
      <c r="CT31" s="284">
        <v>7551</v>
      </c>
      <c r="CU31" s="283">
        <v>74238</v>
      </c>
      <c r="CV31" s="284">
        <v>7735</v>
      </c>
      <c r="CW31" s="283">
        <v>75774</v>
      </c>
      <c r="CX31" s="284">
        <v>7896</v>
      </c>
      <c r="CY31" s="283">
        <v>77295</v>
      </c>
      <c r="CZ31" s="284">
        <v>8012</v>
      </c>
      <c r="DA31" s="283">
        <v>79071</v>
      </c>
      <c r="DB31" s="284">
        <v>8269</v>
      </c>
      <c r="DC31" s="283">
        <v>79777</v>
      </c>
      <c r="DD31" s="284">
        <v>8320</v>
      </c>
      <c r="DE31" s="283">
        <v>80872</v>
      </c>
      <c r="DF31" s="284">
        <v>8457</v>
      </c>
      <c r="DG31" s="283">
        <v>82202</v>
      </c>
      <c r="DH31" s="284">
        <v>8630</v>
      </c>
      <c r="DI31" s="283">
        <v>83650</v>
      </c>
      <c r="DJ31" s="284">
        <v>8806</v>
      </c>
      <c r="DK31" s="283">
        <v>85002</v>
      </c>
      <c r="DL31" s="284">
        <v>8961</v>
      </c>
      <c r="DM31" s="283">
        <v>86565</v>
      </c>
      <c r="DN31" s="284">
        <v>9130</v>
      </c>
      <c r="DO31" s="283">
        <v>88311</v>
      </c>
      <c r="DP31" s="285">
        <v>9411</v>
      </c>
      <c r="DQ31" s="283">
        <v>90106</v>
      </c>
      <c r="DR31" s="284">
        <v>9552</v>
      </c>
      <c r="DS31" s="283">
        <v>91911</v>
      </c>
      <c r="DT31" s="284">
        <v>9996</v>
      </c>
      <c r="DU31" s="283">
        <v>93691</v>
      </c>
      <c r="DV31" s="284">
        <v>10165</v>
      </c>
      <c r="DW31" s="283"/>
      <c r="DX31" s="285"/>
      <c r="DY31" s="91"/>
    </row>
    <row r="32" spans="1:129" s="156" customFormat="1" ht="15" customHeight="1" x14ac:dyDescent="0.2">
      <c r="A32" s="281">
        <v>26</v>
      </c>
      <c r="B32" s="282" t="s">
        <v>150</v>
      </c>
      <c r="C32" s="283"/>
      <c r="D32" s="284"/>
      <c r="E32" s="283"/>
      <c r="F32" s="284"/>
      <c r="G32" s="283">
        <v>9247</v>
      </c>
      <c r="H32" s="284">
        <v>461</v>
      </c>
      <c r="I32" s="283">
        <v>18551</v>
      </c>
      <c r="J32" s="284">
        <v>925</v>
      </c>
      <c r="K32" s="283">
        <v>26836</v>
      </c>
      <c r="L32" s="284">
        <v>1411</v>
      </c>
      <c r="M32" s="283">
        <v>36848</v>
      </c>
      <c r="N32" s="284">
        <v>2067</v>
      </c>
      <c r="O32" s="283">
        <v>46398</v>
      </c>
      <c r="P32" s="284">
        <v>2971</v>
      </c>
      <c r="Q32" s="283">
        <v>51333</v>
      </c>
      <c r="R32" s="284">
        <v>3358</v>
      </c>
      <c r="S32" s="283">
        <v>56517</v>
      </c>
      <c r="T32" s="284">
        <v>3710</v>
      </c>
      <c r="U32" s="283">
        <v>61280</v>
      </c>
      <c r="V32" s="284">
        <v>4129</v>
      </c>
      <c r="W32" s="283">
        <v>67472</v>
      </c>
      <c r="X32" s="284">
        <v>4484</v>
      </c>
      <c r="Y32" s="283">
        <v>70519</v>
      </c>
      <c r="Z32" s="284">
        <v>4899</v>
      </c>
      <c r="AA32" s="283">
        <v>75422</v>
      </c>
      <c r="AB32" s="284">
        <v>5338</v>
      </c>
      <c r="AC32" s="283">
        <v>80081</v>
      </c>
      <c r="AD32" s="284">
        <v>5787</v>
      </c>
      <c r="AE32" s="283">
        <v>84830</v>
      </c>
      <c r="AF32" s="284">
        <v>6196</v>
      </c>
      <c r="AG32" s="283">
        <v>89474</v>
      </c>
      <c r="AH32" s="284">
        <v>6587</v>
      </c>
      <c r="AI32" s="283">
        <v>95277</v>
      </c>
      <c r="AJ32" s="284">
        <v>7127</v>
      </c>
      <c r="AK32" s="283">
        <v>101319</v>
      </c>
      <c r="AL32" s="284">
        <v>7692</v>
      </c>
      <c r="AM32" s="283">
        <v>106789</v>
      </c>
      <c r="AN32" s="284">
        <v>8225</v>
      </c>
      <c r="AO32" s="283">
        <v>112623</v>
      </c>
      <c r="AP32" s="284">
        <v>8694</v>
      </c>
      <c r="AQ32" s="283">
        <v>118591</v>
      </c>
      <c r="AR32" s="284">
        <v>9176</v>
      </c>
      <c r="AS32" s="283">
        <v>122643</v>
      </c>
      <c r="AT32" s="284">
        <v>9598</v>
      </c>
      <c r="AU32" s="283">
        <v>129573</v>
      </c>
      <c r="AV32" s="284">
        <v>9992</v>
      </c>
      <c r="AW32" s="283">
        <v>134912</v>
      </c>
      <c r="AX32" s="284">
        <v>10347</v>
      </c>
      <c r="AY32" s="283">
        <v>140594</v>
      </c>
      <c r="AZ32" s="284">
        <v>10767</v>
      </c>
      <c r="BA32" s="283">
        <v>146044</v>
      </c>
      <c r="BB32" s="284">
        <v>11256</v>
      </c>
      <c r="BC32" s="283">
        <v>150932</v>
      </c>
      <c r="BD32" s="284">
        <v>11695</v>
      </c>
      <c r="BE32" s="283">
        <v>156035</v>
      </c>
      <c r="BF32" s="284">
        <v>12070</v>
      </c>
      <c r="BG32" s="283">
        <v>161841</v>
      </c>
      <c r="BH32" s="284">
        <v>12436</v>
      </c>
      <c r="BI32" s="283">
        <v>167506</v>
      </c>
      <c r="BJ32" s="284">
        <v>13183</v>
      </c>
      <c r="BK32" s="283">
        <v>172666</v>
      </c>
      <c r="BL32" s="284">
        <v>13682</v>
      </c>
      <c r="BM32" s="283">
        <v>178297</v>
      </c>
      <c r="BN32" s="284">
        <v>14220</v>
      </c>
      <c r="BO32" s="283">
        <v>183504</v>
      </c>
      <c r="BP32" s="284">
        <v>14801</v>
      </c>
      <c r="BQ32" s="283">
        <v>189468</v>
      </c>
      <c r="BR32" s="284">
        <v>15389</v>
      </c>
      <c r="BS32" s="283">
        <v>194733</v>
      </c>
      <c r="BT32" s="284">
        <v>15968</v>
      </c>
      <c r="BU32" s="283">
        <v>200090</v>
      </c>
      <c r="BV32" s="284">
        <v>16496</v>
      </c>
      <c r="BW32" s="283">
        <v>205697</v>
      </c>
      <c r="BX32" s="284">
        <v>17142</v>
      </c>
      <c r="BY32" s="283">
        <v>211548</v>
      </c>
      <c r="BZ32" s="284">
        <v>17770</v>
      </c>
      <c r="CA32" s="283">
        <v>216193</v>
      </c>
      <c r="CB32" s="284">
        <v>18349</v>
      </c>
      <c r="CC32" s="283">
        <v>222313</v>
      </c>
      <c r="CD32" s="284">
        <v>18952</v>
      </c>
      <c r="CE32" s="283">
        <v>227720</v>
      </c>
      <c r="CF32" s="284">
        <v>19572</v>
      </c>
      <c r="CG32" s="283">
        <v>234523</v>
      </c>
      <c r="CH32" s="284">
        <v>20190</v>
      </c>
      <c r="CI32" s="283">
        <v>240474</v>
      </c>
      <c r="CJ32" s="284">
        <v>20806</v>
      </c>
      <c r="CK32" s="283">
        <v>246214</v>
      </c>
      <c r="CL32" s="284">
        <v>21362</v>
      </c>
      <c r="CM32" s="283">
        <v>252181</v>
      </c>
      <c r="CN32" s="284">
        <v>21630</v>
      </c>
      <c r="CO32" s="283">
        <v>258387</v>
      </c>
      <c r="CP32" s="284">
        <v>22264</v>
      </c>
      <c r="CQ32" s="283">
        <v>264397</v>
      </c>
      <c r="CR32" s="284">
        <v>22922</v>
      </c>
      <c r="CS32" s="283">
        <v>270298</v>
      </c>
      <c r="CT32" s="284">
        <v>23468</v>
      </c>
      <c r="CU32" s="283">
        <v>276317</v>
      </c>
      <c r="CV32" s="284">
        <v>24176</v>
      </c>
      <c r="CW32" s="283">
        <v>282636</v>
      </c>
      <c r="CX32" s="284">
        <v>24859</v>
      </c>
      <c r="CY32" s="283">
        <v>288185</v>
      </c>
      <c r="CZ32" s="284">
        <v>25466</v>
      </c>
      <c r="DA32" s="283">
        <v>294179</v>
      </c>
      <c r="DB32" s="284">
        <v>26062</v>
      </c>
      <c r="DC32" s="283">
        <v>295908</v>
      </c>
      <c r="DD32" s="284">
        <v>26217</v>
      </c>
      <c r="DE32" s="283">
        <v>299893</v>
      </c>
      <c r="DF32" s="284">
        <v>26723</v>
      </c>
      <c r="DG32" s="283">
        <v>304672</v>
      </c>
      <c r="DH32" s="284">
        <v>27326</v>
      </c>
      <c r="DI32" s="283">
        <v>309841</v>
      </c>
      <c r="DJ32" s="284">
        <v>27951</v>
      </c>
      <c r="DK32" s="283">
        <v>314912</v>
      </c>
      <c r="DL32" s="284">
        <v>28537</v>
      </c>
      <c r="DM32" s="283">
        <v>321192</v>
      </c>
      <c r="DN32" s="284">
        <v>29534</v>
      </c>
      <c r="DO32" s="283">
        <v>327613</v>
      </c>
      <c r="DP32" s="285">
        <v>30272</v>
      </c>
      <c r="DQ32" s="283">
        <v>333009</v>
      </c>
      <c r="DR32" s="284">
        <v>30803</v>
      </c>
      <c r="DS32" s="283">
        <v>338800</v>
      </c>
      <c r="DT32" s="284">
        <v>31991</v>
      </c>
      <c r="DU32" s="283">
        <v>345370</v>
      </c>
      <c r="DV32" s="284">
        <v>32626</v>
      </c>
      <c r="DW32" s="283"/>
      <c r="DX32" s="285"/>
      <c r="DY32" s="91"/>
    </row>
    <row r="33" spans="1:129" s="156" customFormat="1" x14ac:dyDescent="0.2">
      <c r="A33" s="281">
        <v>27</v>
      </c>
      <c r="B33" s="282" t="s">
        <v>27</v>
      </c>
      <c r="C33" s="283"/>
      <c r="D33" s="284"/>
      <c r="E33" s="283"/>
      <c r="F33" s="284"/>
      <c r="G33" s="283">
        <v>4097</v>
      </c>
      <c r="H33" s="284">
        <v>71</v>
      </c>
      <c r="I33" s="283">
        <v>9124</v>
      </c>
      <c r="J33" s="284">
        <v>146</v>
      </c>
      <c r="K33" s="283">
        <v>15194</v>
      </c>
      <c r="L33" s="284">
        <v>190</v>
      </c>
      <c r="M33" s="283">
        <v>22884</v>
      </c>
      <c r="N33" s="284">
        <v>246</v>
      </c>
      <c r="O33" s="283">
        <v>29778</v>
      </c>
      <c r="P33" s="284">
        <v>345</v>
      </c>
      <c r="Q33" s="283">
        <v>35088</v>
      </c>
      <c r="R33" s="284">
        <v>371</v>
      </c>
      <c r="S33" s="283">
        <v>38293</v>
      </c>
      <c r="T33" s="284">
        <v>403</v>
      </c>
      <c r="U33" s="283">
        <v>41407</v>
      </c>
      <c r="V33" s="284">
        <v>446</v>
      </c>
      <c r="W33" s="283">
        <v>45566</v>
      </c>
      <c r="X33" s="284">
        <v>481</v>
      </c>
      <c r="Y33" s="283">
        <v>47835</v>
      </c>
      <c r="Z33" s="284">
        <v>516</v>
      </c>
      <c r="AA33" s="283">
        <v>51463</v>
      </c>
      <c r="AB33" s="284">
        <v>551</v>
      </c>
      <c r="AC33" s="283">
        <v>54630</v>
      </c>
      <c r="AD33" s="284">
        <v>593</v>
      </c>
      <c r="AE33" s="283">
        <v>58068</v>
      </c>
      <c r="AF33" s="284">
        <v>637</v>
      </c>
      <c r="AG33" s="283">
        <v>61707</v>
      </c>
      <c r="AH33" s="284">
        <v>683</v>
      </c>
      <c r="AI33" s="283">
        <v>65806</v>
      </c>
      <c r="AJ33" s="284">
        <v>721</v>
      </c>
      <c r="AK33" s="283">
        <v>69461</v>
      </c>
      <c r="AL33" s="284">
        <v>759</v>
      </c>
      <c r="AM33" s="283">
        <v>73509</v>
      </c>
      <c r="AN33" s="284">
        <v>800</v>
      </c>
      <c r="AO33" s="283">
        <v>77641</v>
      </c>
      <c r="AP33" s="284">
        <v>842</v>
      </c>
      <c r="AQ33" s="283">
        <v>81542</v>
      </c>
      <c r="AR33" s="284">
        <v>872</v>
      </c>
      <c r="AS33" s="283">
        <v>84217</v>
      </c>
      <c r="AT33" s="284">
        <v>904</v>
      </c>
      <c r="AU33" s="283">
        <v>89057</v>
      </c>
      <c r="AV33" s="284">
        <v>941</v>
      </c>
      <c r="AW33" s="283">
        <v>92517</v>
      </c>
      <c r="AX33" s="284">
        <v>966</v>
      </c>
      <c r="AY33" s="283">
        <v>96432</v>
      </c>
      <c r="AZ33" s="284">
        <v>995</v>
      </c>
      <c r="BA33" s="283">
        <v>99793</v>
      </c>
      <c r="BB33" s="284">
        <v>1022</v>
      </c>
      <c r="BC33" s="283">
        <v>103093</v>
      </c>
      <c r="BD33" s="284">
        <v>1050</v>
      </c>
      <c r="BE33" s="283">
        <v>106434</v>
      </c>
      <c r="BF33" s="284">
        <v>1081</v>
      </c>
      <c r="BG33" s="283">
        <v>109670</v>
      </c>
      <c r="BH33" s="284">
        <v>1110</v>
      </c>
      <c r="BI33" s="283">
        <v>112954</v>
      </c>
      <c r="BJ33" s="284">
        <v>1163</v>
      </c>
      <c r="BK33" s="283">
        <v>116171</v>
      </c>
      <c r="BL33" s="284">
        <v>1184</v>
      </c>
      <c r="BM33" s="283">
        <v>120387</v>
      </c>
      <c r="BN33" s="284">
        <v>1224</v>
      </c>
      <c r="BO33" s="283">
        <v>123718</v>
      </c>
      <c r="BP33" s="284">
        <v>1266</v>
      </c>
      <c r="BQ33" s="283">
        <v>126940</v>
      </c>
      <c r="BR33" s="284">
        <v>1306</v>
      </c>
      <c r="BS33" s="283">
        <v>130192</v>
      </c>
      <c r="BT33" s="284">
        <v>1343</v>
      </c>
      <c r="BU33" s="283">
        <v>133856</v>
      </c>
      <c r="BV33" s="284">
        <v>1387</v>
      </c>
      <c r="BW33" s="283">
        <v>137896</v>
      </c>
      <c r="BX33" s="284">
        <v>1432</v>
      </c>
      <c r="BY33" s="283">
        <v>141415</v>
      </c>
      <c r="BZ33" s="284">
        <v>1471</v>
      </c>
      <c r="CA33" s="283">
        <v>144234</v>
      </c>
      <c r="CB33" s="284">
        <v>1522</v>
      </c>
      <c r="CC33" s="283">
        <v>148064</v>
      </c>
      <c r="CD33" s="284">
        <v>1571</v>
      </c>
      <c r="CE33" s="283">
        <v>151320</v>
      </c>
      <c r="CF33" s="284">
        <v>1621</v>
      </c>
      <c r="CG33" s="283">
        <v>155677</v>
      </c>
      <c r="CH33" s="284">
        <v>1660</v>
      </c>
      <c r="CI33" s="283">
        <v>159391</v>
      </c>
      <c r="CJ33" s="284">
        <v>1709</v>
      </c>
      <c r="CK33" s="283">
        <v>163331</v>
      </c>
      <c r="CL33" s="284">
        <v>1770</v>
      </c>
      <c r="CM33" s="283">
        <v>166911</v>
      </c>
      <c r="CN33" s="284">
        <v>1756</v>
      </c>
      <c r="CO33" s="283">
        <v>170634</v>
      </c>
      <c r="CP33" s="284">
        <v>1814</v>
      </c>
      <c r="CQ33" s="283">
        <v>174460</v>
      </c>
      <c r="CR33" s="284">
        <v>1865</v>
      </c>
      <c r="CS33" s="283">
        <v>178624</v>
      </c>
      <c r="CT33" s="284">
        <v>1904</v>
      </c>
      <c r="CU33" s="283">
        <v>182589</v>
      </c>
      <c r="CV33" s="284">
        <v>1955</v>
      </c>
      <c r="CW33" s="283">
        <v>186489</v>
      </c>
      <c r="CX33" s="284">
        <v>2010</v>
      </c>
      <c r="CY33" s="283">
        <v>190115</v>
      </c>
      <c r="CZ33" s="284">
        <v>2049</v>
      </c>
      <c r="DA33" s="283">
        <v>194355</v>
      </c>
      <c r="DB33" s="284">
        <v>2105</v>
      </c>
      <c r="DC33" s="283">
        <v>195665</v>
      </c>
      <c r="DD33" s="284">
        <v>2133</v>
      </c>
      <c r="DE33" s="283">
        <v>198262</v>
      </c>
      <c r="DF33" s="284">
        <v>2177</v>
      </c>
      <c r="DG33" s="283">
        <v>201589</v>
      </c>
      <c r="DH33" s="284">
        <v>2238</v>
      </c>
      <c r="DI33" s="283">
        <v>205229</v>
      </c>
      <c r="DJ33" s="284">
        <v>2283</v>
      </c>
      <c r="DK33" s="283">
        <v>208714</v>
      </c>
      <c r="DL33" s="284">
        <v>2327</v>
      </c>
      <c r="DM33" s="283">
        <v>212852</v>
      </c>
      <c r="DN33" s="284">
        <v>2392</v>
      </c>
      <c r="DO33" s="283">
        <v>217165</v>
      </c>
      <c r="DP33" s="285">
        <v>2471</v>
      </c>
      <c r="DQ33" s="283">
        <v>221346</v>
      </c>
      <c r="DR33" s="284">
        <v>2505</v>
      </c>
      <c r="DS33" s="283">
        <v>225512</v>
      </c>
      <c r="DT33" s="284">
        <v>2644</v>
      </c>
      <c r="DU33" s="283">
        <v>229842</v>
      </c>
      <c r="DV33" s="284">
        <v>2679</v>
      </c>
      <c r="DW33" s="283"/>
      <c r="DX33" s="285"/>
      <c r="DY33" s="91"/>
    </row>
    <row r="34" spans="1:129" s="156" customFormat="1" x14ac:dyDescent="0.2">
      <c r="A34" s="281">
        <v>28</v>
      </c>
      <c r="B34" s="282" t="s">
        <v>28</v>
      </c>
      <c r="C34" s="283"/>
      <c r="D34" s="284"/>
      <c r="E34" s="283"/>
      <c r="F34" s="284"/>
      <c r="G34" s="283">
        <v>1210</v>
      </c>
      <c r="H34" s="284">
        <v>465</v>
      </c>
      <c r="I34" s="283">
        <v>3157</v>
      </c>
      <c r="J34" s="284">
        <v>771</v>
      </c>
      <c r="K34" s="283">
        <v>4906</v>
      </c>
      <c r="L34" s="284">
        <v>987</v>
      </c>
      <c r="M34" s="283">
        <v>6725</v>
      </c>
      <c r="N34" s="284">
        <v>1187</v>
      </c>
      <c r="O34" s="283">
        <v>10073</v>
      </c>
      <c r="P34" s="284">
        <v>1618</v>
      </c>
      <c r="Q34" s="283">
        <v>10911</v>
      </c>
      <c r="R34" s="284">
        <v>1721</v>
      </c>
      <c r="S34" s="283">
        <v>11829</v>
      </c>
      <c r="T34" s="284">
        <v>1839</v>
      </c>
      <c r="U34" s="283">
        <v>12782</v>
      </c>
      <c r="V34" s="284">
        <v>1972</v>
      </c>
      <c r="W34" s="283">
        <v>13774</v>
      </c>
      <c r="X34" s="284">
        <v>2096</v>
      </c>
      <c r="Y34" s="283">
        <v>14336</v>
      </c>
      <c r="Z34" s="284">
        <v>2236</v>
      </c>
      <c r="AA34" s="283">
        <v>15180</v>
      </c>
      <c r="AB34" s="284">
        <v>2343</v>
      </c>
      <c r="AC34" s="283">
        <v>16028</v>
      </c>
      <c r="AD34" s="284">
        <v>2468</v>
      </c>
      <c r="AE34" s="283">
        <v>16957</v>
      </c>
      <c r="AF34" s="284">
        <v>2616</v>
      </c>
      <c r="AG34" s="283">
        <v>17788</v>
      </c>
      <c r="AH34" s="284">
        <v>2746</v>
      </c>
      <c r="AI34" s="283">
        <v>18863</v>
      </c>
      <c r="AJ34" s="284">
        <v>2924</v>
      </c>
      <c r="AK34" s="283">
        <v>19869</v>
      </c>
      <c r="AL34" s="284">
        <v>3074</v>
      </c>
      <c r="AM34" s="283">
        <v>20824</v>
      </c>
      <c r="AN34" s="284">
        <v>3198</v>
      </c>
      <c r="AO34" s="283">
        <v>21821</v>
      </c>
      <c r="AP34" s="284">
        <v>3321</v>
      </c>
      <c r="AQ34" s="283">
        <v>22816</v>
      </c>
      <c r="AR34" s="284">
        <v>3430</v>
      </c>
      <c r="AS34" s="283">
        <v>23521</v>
      </c>
      <c r="AT34" s="284">
        <v>3508</v>
      </c>
      <c r="AU34" s="283">
        <v>24752</v>
      </c>
      <c r="AV34" s="284">
        <v>3624</v>
      </c>
      <c r="AW34" s="283">
        <v>25796</v>
      </c>
      <c r="AX34" s="284">
        <v>3726</v>
      </c>
      <c r="AY34" s="283">
        <v>26855</v>
      </c>
      <c r="AZ34" s="284">
        <v>3838</v>
      </c>
      <c r="BA34" s="283">
        <v>27897</v>
      </c>
      <c r="BB34" s="284">
        <v>3967</v>
      </c>
      <c r="BC34" s="283">
        <v>28869</v>
      </c>
      <c r="BD34" s="284">
        <v>4085</v>
      </c>
      <c r="BE34" s="283">
        <v>29751</v>
      </c>
      <c r="BF34" s="284">
        <v>4178</v>
      </c>
      <c r="BG34" s="283">
        <v>30765</v>
      </c>
      <c r="BH34" s="284">
        <v>4297</v>
      </c>
      <c r="BI34" s="283">
        <v>31696</v>
      </c>
      <c r="BJ34" s="284">
        <v>4513</v>
      </c>
      <c r="BK34" s="283">
        <v>32605</v>
      </c>
      <c r="BL34" s="284">
        <v>4609</v>
      </c>
      <c r="BM34" s="283">
        <v>33598</v>
      </c>
      <c r="BN34" s="284">
        <v>4730</v>
      </c>
      <c r="BO34" s="283">
        <v>34571</v>
      </c>
      <c r="BP34" s="284">
        <v>4875</v>
      </c>
      <c r="BQ34" s="283">
        <v>35588</v>
      </c>
      <c r="BR34" s="284">
        <v>5035</v>
      </c>
      <c r="BS34" s="283">
        <v>36623</v>
      </c>
      <c r="BT34" s="284">
        <v>5180</v>
      </c>
      <c r="BU34" s="283">
        <v>37669</v>
      </c>
      <c r="BV34" s="284">
        <v>5309</v>
      </c>
      <c r="BW34" s="283">
        <v>38725</v>
      </c>
      <c r="BX34" s="284">
        <v>5444</v>
      </c>
      <c r="BY34" s="283">
        <v>39732</v>
      </c>
      <c r="BZ34" s="284">
        <v>5597</v>
      </c>
      <c r="CA34" s="283">
        <v>40581</v>
      </c>
      <c r="CB34" s="284">
        <v>5743</v>
      </c>
      <c r="CC34" s="283">
        <v>41750</v>
      </c>
      <c r="CD34" s="284">
        <v>5898</v>
      </c>
      <c r="CE34" s="283">
        <v>42722</v>
      </c>
      <c r="CF34" s="284">
        <v>6046</v>
      </c>
      <c r="CG34" s="283">
        <v>43960</v>
      </c>
      <c r="CH34" s="284">
        <v>6239</v>
      </c>
      <c r="CI34" s="283">
        <v>45077</v>
      </c>
      <c r="CJ34" s="284">
        <v>6400</v>
      </c>
      <c r="CK34" s="283">
        <v>46278</v>
      </c>
      <c r="CL34" s="284">
        <v>6565</v>
      </c>
      <c r="CM34" s="283">
        <v>47508</v>
      </c>
      <c r="CN34" s="284">
        <v>6635</v>
      </c>
      <c r="CO34" s="283">
        <v>48750</v>
      </c>
      <c r="CP34" s="284">
        <v>6834</v>
      </c>
      <c r="CQ34" s="283">
        <v>50010</v>
      </c>
      <c r="CR34" s="284">
        <v>7020</v>
      </c>
      <c r="CS34" s="283">
        <v>51280</v>
      </c>
      <c r="CT34" s="284">
        <v>7191</v>
      </c>
      <c r="CU34" s="283">
        <v>52476</v>
      </c>
      <c r="CV34" s="284">
        <v>7384</v>
      </c>
      <c r="CW34" s="283">
        <v>53878</v>
      </c>
      <c r="CX34" s="284">
        <v>7587</v>
      </c>
      <c r="CY34" s="283">
        <v>55273</v>
      </c>
      <c r="CZ34" s="284">
        <v>7699</v>
      </c>
      <c r="DA34" s="283">
        <v>56487</v>
      </c>
      <c r="DB34" s="284">
        <v>7976</v>
      </c>
      <c r="DC34" s="283">
        <v>57054</v>
      </c>
      <c r="DD34" s="284">
        <v>8043</v>
      </c>
      <c r="DE34" s="283">
        <v>57757</v>
      </c>
      <c r="DF34" s="284">
        <v>8139</v>
      </c>
      <c r="DG34" s="283">
        <v>58705</v>
      </c>
      <c r="DH34" s="284">
        <v>8340</v>
      </c>
      <c r="DI34" s="283">
        <v>59836</v>
      </c>
      <c r="DJ34" s="284">
        <v>8542</v>
      </c>
      <c r="DK34" s="283">
        <v>61033</v>
      </c>
      <c r="DL34" s="284">
        <v>8759</v>
      </c>
      <c r="DM34" s="283">
        <v>62360</v>
      </c>
      <c r="DN34" s="284">
        <v>8948</v>
      </c>
      <c r="DO34" s="283">
        <v>63710</v>
      </c>
      <c r="DP34" s="285">
        <v>9269</v>
      </c>
      <c r="DQ34" s="283">
        <v>65173</v>
      </c>
      <c r="DR34" s="284">
        <v>9433</v>
      </c>
      <c r="DS34" s="283">
        <v>66660</v>
      </c>
      <c r="DT34" s="284">
        <v>9829</v>
      </c>
      <c r="DU34" s="283">
        <v>68272</v>
      </c>
      <c r="DV34" s="284">
        <v>10057</v>
      </c>
      <c r="DW34" s="283"/>
      <c r="DX34" s="285"/>
      <c r="DY34" s="91"/>
    </row>
    <row r="35" spans="1:129" s="156" customFormat="1" x14ac:dyDescent="0.2">
      <c r="A35" s="281">
        <v>29</v>
      </c>
      <c r="B35" s="282" t="s">
        <v>29</v>
      </c>
      <c r="C35" s="283"/>
      <c r="D35" s="284"/>
      <c r="E35" s="283"/>
      <c r="F35" s="284"/>
      <c r="G35" s="283">
        <v>73334</v>
      </c>
      <c r="H35" s="284">
        <v>293</v>
      </c>
      <c r="I35" s="283">
        <v>139904</v>
      </c>
      <c r="J35" s="284">
        <v>608</v>
      </c>
      <c r="K35" s="283">
        <v>195640</v>
      </c>
      <c r="L35" s="284">
        <v>962</v>
      </c>
      <c r="M35" s="283">
        <v>250579</v>
      </c>
      <c r="N35" s="284">
        <v>1376</v>
      </c>
      <c r="O35" s="283">
        <v>311480</v>
      </c>
      <c r="P35" s="284">
        <v>1900</v>
      </c>
      <c r="Q35" s="283">
        <v>339512</v>
      </c>
      <c r="R35" s="284">
        <v>2115</v>
      </c>
      <c r="S35" s="283">
        <v>370023</v>
      </c>
      <c r="T35" s="284">
        <v>2372</v>
      </c>
      <c r="U35" s="283">
        <v>398929</v>
      </c>
      <c r="V35" s="284">
        <v>2600</v>
      </c>
      <c r="W35" s="283">
        <v>437419</v>
      </c>
      <c r="X35" s="284">
        <v>2847</v>
      </c>
      <c r="Y35" s="283">
        <v>456276</v>
      </c>
      <c r="Z35" s="284">
        <v>3169</v>
      </c>
      <c r="AA35" s="283">
        <v>485517</v>
      </c>
      <c r="AB35" s="284">
        <v>3526</v>
      </c>
      <c r="AC35" s="283">
        <v>512482</v>
      </c>
      <c r="AD35" s="284">
        <v>3882</v>
      </c>
      <c r="AE35" s="283">
        <v>543370</v>
      </c>
      <c r="AF35" s="284">
        <v>4260</v>
      </c>
      <c r="AG35" s="283">
        <v>572691</v>
      </c>
      <c r="AH35" s="284">
        <v>4624</v>
      </c>
      <c r="AI35" s="283">
        <v>610268</v>
      </c>
      <c r="AJ35" s="284">
        <v>5086</v>
      </c>
      <c r="AK35" s="283">
        <v>642850</v>
      </c>
      <c r="AL35" s="284">
        <v>5509</v>
      </c>
      <c r="AM35" s="283">
        <v>681172</v>
      </c>
      <c r="AN35" s="284">
        <v>6013</v>
      </c>
      <c r="AO35" s="283">
        <v>718457</v>
      </c>
      <c r="AP35" s="284">
        <v>6447</v>
      </c>
      <c r="AQ35" s="283">
        <v>757124</v>
      </c>
      <c r="AR35" s="284">
        <v>6893</v>
      </c>
      <c r="AS35" s="283">
        <v>782895</v>
      </c>
      <c r="AT35" s="284">
        <v>7270</v>
      </c>
      <c r="AU35" s="283">
        <v>830835</v>
      </c>
      <c r="AV35" s="284">
        <v>7683</v>
      </c>
      <c r="AW35" s="283">
        <v>867746</v>
      </c>
      <c r="AX35" s="284">
        <v>8093</v>
      </c>
      <c r="AY35" s="283">
        <v>906652</v>
      </c>
      <c r="AZ35" s="284">
        <v>8555</v>
      </c>
      <c r="BA35" s="283">
        <v>940922</v>
      </c>
      <c r="BB35" s="284">
        <v>8962</v>
      </c>
      <c r="BC35" s="283">
        <v>977428</v>
      </c>
      <c r="BD35" s="284">
        <v>9500</v>
      </c>
      <c r="BE35" s="283">
        <v>1015580</v>
      </c>
      <c r="BF35" s="284">
        <v>10018</v>
      </c>
      <c r="BG35" s="283">
        <v>1055433</v>
      </c>
      <c r="BH35" s="284">
        <v>10609</v>
      </c>
      <c r="BI35" s="283">
        <v>1093106</v>
      </c>
      <c r="BJ35" s="284">
        <v>11492</v>
      </c>
      <c r="BK35" s="283">
        <v>1134121</v>
      </c>
      <c r="BL35" s="284">
        <v>12163</v>
      </c>
      <c r="BM35" s="283">
        <v>1180011</v>
      </c>
      <c r="BN35" s="284">
        <v>12780</v>
      </c>
      <c r="BO35" s="283">
        <v>1222051</v>
      </c>
      <c r="BP35" s="284">
        <v>13520</v>
      </c>
      <c r="BQ35" s="283">
        <v>1266218</v>
      </c>
      <c r="BR35" s="284">
        <v>14295</v>
      </c>
      <c r="BS35" s="283">
        <v>1312028</v>
      </c>
      <c r="BT35" s="284">
        <v>15159</v>
      </c>
      <c r="BU35" s="283">
        <v>1358713</v>
      </c>
      <c r="BV35" s="284">
        <v>15990</v>
      </c>
      <c r="BW35" s="283">
        <v>1407821</v>
      </c>
      <c r="BX35" s="284">
        <v>17124</v>
      </c>
      <c r="BY35" s="283">
        <v>1455283</v>
      </c>
      <c r="BZ35" s="284">
        <v>18032</v>
      </c>
      <c r="CA35" s="283">
        <v>1496288</v>
      </c>
      <c r="CB35" s="284">
        <v>19000</v>
      </c>
      <c r="CC35" s="283">
        <v>1550848</v>
      </c>
      <c r="CD35" s="284">
        <v>19930</v>
      </c>
      <c r="CE35" s="283">
        <v>1596129</v>
      </c>
      <c r="CF35" s="284">
        <v>21101</v>
      </c>
      <c r="CG35" s="283">
        <v>1650520</v>
      </c>
      <c r="CH35" s="284">
        <v>22152</v>
      </c>
      <c r="CI35" s="283">
        <v>1702799</v>
      </c>
      <c r="CJ35" s="284">
        <v>23371</v>
      </c>
      <c r="CK35" s="283">
        <v>1757126</v>
      </c>
      <c r="CL35" s="284">
        <v>24591</v>
      </c>
      <c r="CM35" s="283">
        <v>1812361</v>
      </c>
      <c r="CN35" s="284">
        <v>25901</v>
      </c>
      <c r="CO35" s="283">
        <v>1864687</v>
      </c>
      <c r="CP35" s="284">
        <v>27244</v>
      </c>
      <c r="CQ35" s="283">
        <v>1922625</v>
      </c>
      <c r="CR35" s="284">
        <v>28622</v>
      </c>
      <c r="CS35" s="283">
        <v>1984555</v>
      </c>
      <c r="CT35" s="284">
        <v>30064</v>
      </c>
      <c r="CU35" s="283">
        <v>2044362</v>
      </c>
      <c r="CV35" s="284">
        <v>31755</v>
      </c>
      <c r="CW35" s="283">
        <v>2102740</v>
      </c>
      <c r="CX35" s="284">
        <v>33428</v>
      </c>
      <c r="CY35" s="283">
        <v>2153611</v>
      </c>
      <c r="CZ35" s="284">
        <v>34809</v>
      </c>
      <c r="DA35" s="283">
        <v>2214791</v>
      </c>
      <c r="DB35" s="284">
        <v>36508</v>
      </c>
      <c r="DC35" s="283">
        <v>2217701</v>
      </c>
      <c r="DD35" s="284">
        <v>36681</v>
      </c>
      <c r="DE35" s="283">
        <v>2228341</v>
      </c>
      <c r="DF35" s="284">
        <v>37308</v>
      </c>
      <c r="DG35" s="283">
        <v>2257525</v>
      </c>
      <c r="DH35" s="284">
        <v>38765</v>
      </c>
      <c r="DI35" s="283">
        <v>2295263</v>
      </c>
      <c r="DJ35" s="284">
        <v>40015</v>
      </c>
      <c r="DK35" s="283">
        <v>2332612</v>
      </c>
      <c r="DL35" s="284">
        <v>41178</v>
      </c>
      <c r="DM35" s="283">
        <v>2377923</v>
      </c>
      <c r="DN35" s="284">
        <v>42494</v>
      </c>
      <c r="DO35" s="283">
        <v>2430251</v>
      </c>
      <c r="DP35" s="285">
        <v>44291</v>
      </c>
      <c r="DQ35" s="283">
        <v>2481500</v>
      </c>
      <c r="DR35" s="284">
        <v>45342</v>
      </c>
      <c r="DS35" s="283">
        <v>2537251</v>
      </c>
      <c r="DT35" s="284">
        <v>46783</v>
      </c>
      <c r="DU35" s="283">
        <v>2592487</v>
      </c>
      <c r="DV35" s="284">
        <v>47974</v>
      </c>
      <c r="DW35" s="283"/>
      <c r="DX35" s="285"/>
      <c r="DY35" s="91"/>
    </row>
    <row r="36" spans="1:129" s="156" customFormat="1" x14ac:dyDescent="0.2">
      <c r="A36" s="281">
        <v>30</v>
      </c>
      <c r="B36" s="282" t="s">
        <v>30</v>
      </c>
      <c r="C36" s="283"/>
      <c r="D36" s="284"/>
      <c r="E36" s="283"/>
      <c r="F36" s="284"/>
      <c r="G36" s="283">
        <v>2651</v>
      </c>
      <c r="H36" s="284">
        <v>258</v>
      </c>
      <c r="I36" s="283">
        <v>6530</v>
      </c>
      <c r="J36" s="284">
        <v>479</v>
      </c>
      <c r="K36" s="283">
        <v>10813</v>
      </c>
      <c r="L36" s="284">
        <v>679</v>
      </c>
      <c r="M36" s="283">
        <v>15669</v>
      </c>
      <c r="N36" s="284">
        <v>925</v>
      </c>
      <c r="O36" s="283">
        <v>25023</v>
      </c>
      <c r="P36" s="284">
        <v>1274</v>
      </c>
      <c r="Q36" s="283">
        <v>27320</v>
      </c>
      <c r="R36" s="284">
        <v>1401</v>
      </c>
      <c r="S36" s="283">
        <v>29583</v>
      </c>
      <c r="T36" s="284">
        <v>1527</v>
      </c>
      <c r="U36" s="283">
        <v>31661</v>
      </c>
      <c r="V36" s="284">
        <v>1643</v>
      </c>
      <c r="W36" s="283">
        <v>34298</v>
      </c>
      <c r="X36" s="284">
        <v>1759</v>
      </c>
      <c r="Y36" s="283">
        <v>35823</v>
      </c>
      <c r="Z36" s="284">
        <v>1904</v>
      </c>
      <c r="AA36" s="283">
        <v>38087</v>
      </c>
      <c r="AB36" s="284">
        <v>2035</v>
      </c>
      <c r="AC36" s="283">
        <v>40031</v>
      </c>
      <c r="AD36" s="284">
        <v>2156</v>
      </c>
      <c r="AE36" s="283">
        <v>41995</v>
      </c>
      <c r="AF36" s="284">
        <v>2301</v>
      </c>
      <c r="AG36" s="283">
        <v>44091</v>
      </c>
      <c r="AH36" s="284">
        <v>2430</v>
      </c>
      <c r="AI36" s="283">
        <v>46879</v>
      </c>
      <c r="AJ36" s="284">
        <v>2562</v>
      </c>
      <c r="AK36" s="283">
        <v>49093</v>
      </c>
      <c r="AL36" s="284">
        <v>2694</v>
      </c>
      <c r="AM36" s="283">
        <v>51455</v>
      </c>
      <c r="AN36" s="284">
        <v>2805</v>
      </c>
      <c r="AO36" s="283">
        <v>54082</v>
      </c>
      <c r="AP36" s="284">
        <v>2946</v>
      </c>
      <c r="AQ36" s="283">
        <v>56700</v>
      </c>
      <c r="AR36" s="284">
        <v>3095</v>
      </c>
      <c r="AS36" s="283">
        <v>58307</v>
      </c>
      <c r="AT36" s="284">
        <v>3201</v>
      </c>
      <c r="AU36" s="283">
        <v>61204</v>
      </c>
      <c r="AV36" s="284">
        <v>3313</v>
      </c>
      <c r="AW36" s="283">
        <v>63589</v>
      </c>
      <c r="AX36" s="284">
        <v>3413</v>
      </c>
      <c r="AY36" s="283">
        <v>66001</v>
      </c>
      <c r="AZ36" s="284">
        <v>3528</v>
      </c>
      <c r="BA36" s="283">
        <v>67982</v>
      </c>
      <c r="BB36" s="284">
        <v>3639</v>
      </c>
      <c r="BC36" s="283">
        <v>69965</v>
      </c>
      <c r="BD36" s="284">
        <v>3770</v>
      </c>
      <c r="BE36" s="283">
        <v>72172</v>
      </c>
      <c r="BF36" s="284">
        <v>3867</v>
      </c>
      <c r="BG36" s="283">
        <v>74382</v>
      </c>
      <c r="BH36" s="284">
        <v>3971</v>
      </c>
      <c r="BI36" s="283">
        <v>76388</v>
      </c>
      <c r="BJ36" s="284">
        <v>4183</v>
      </c>
      <c r="BK36" s="283">
        <v>78446</v>
      </c>
      <c r="BL36" s="284">
        <v>4293</v>
      </c>
      <c r="BM36" s="283">
        <v>80785</v>
      </c>
      <c r="BN36" s="284">
        <v>4401</v>
      </c>
      <c r="BO36" s="283">
        <v>82896</v>
      </c>
      <c r="BP36" s="284">
        <v>4543</v>
      </c>
      <c r="BQ36" s="283">
        <v>85071</v>
      </c>
      <c r="BR36" s="284">
        <v>4670</v>
      </c>
      <c r="BS36" s="283">
        <v>87242</v>
      </c>
      <c r="BT36" s="284">
        <v>4807</v>
      </c>
      <c r="BU36" s="283">
        <v>89496</v>
      </c>
      <c r="BV36" s="284">
        <v>4956</v>
      </c>
      <c r="BW36" s="283">
        <v>91798</v>
      </c>
      <c r="BX36" s="284">
        <v>5106</v>
      </c>
      <c r="BY36" s="283">
        <v>93953</v>
      </c>
      <c r="BZ36" s="284">
        <v>5239</v>
      </c>
      <c r="CA36" s="283">
        <v>95665</v>
      </c>
      <c r="CB36" s="284">
        <v>5389</v>
      </c>
      <c r="CC36" s="283">
        <v>97948</v>
      </c>
      <c r="CD36" s="284">
        <v>5532</v>
      </c>
      <c r="CE36" s="283">
        <v>99994</v>
      </c>
      <c r="CF36" s="284">
        <v>5667</v>
      </c>
      <c r="CG36" s="283">
        <v>102360</v>
      </c>
      <c r="CH36" s="284">
        <v>5833</v>
      </c>
      <c r="CI36" s="283">
        <v>104364</v>
      </c>
      <c r="CJ36" s="284">
        <v>5984</v>
      </c>
      <c r="CK36" s="283">
        <v>106554</v>
      </c>
      <c r="CL36" s="284">
        <v>6163</v>
      </c>
      <c r="CM36" s="283">
        <v>108747</v>
      </c>
      <c r="CN36" s="284">
        <v>6288</v>
      </c>
      <c r="CO36" s="283">
        <v>110814</v>
      </c>
      <c r="CP36" s="284">
        <v>6444</v>
      </c>
      <c r="CQ36" s="283">
        <v>113027</v>
      </c>
      <c r="CR36" s="284">
        <v>6592</v>
      </c>
      <c r="CS36" s="283">
        <v>115325</v>
      </c>
      <c r="CT36" s="284">
        <v>6766</v>
      </c>
      <c r="CU36" s="283">
        <v>117521</v>
      </c>
      <c r="CV36" s="284">
        <v>6925</v>
      </c>
      <c r="CW36" s="283">
        <v>119692</v>
      </c>
      <c r="CX36" s="284">
        <v>7065</v>
      </c>
      <c r="CY36" s="283">
        <v>121530</v>
      </c>
      <c r="CZ36" s="284">
        <v>7173</v>
      </c>
      <c r="DA36" s="283">
        <v>123657</v>
      </c>
      <c r="DB36" s="284">
        <v>7310</v>
      </c>
      <c r="DC36" s="283">
        <v>123916</v>
      </c>
      <c r="DD36" s="284">
        <v>7326</v>
      </c>
      <c r="DE36" s="283">
        <v>124673</v>
      </c>
      <c r="DF36" s="284">
        <v>7415</v>
      </c>
      <c r="DG36" s="283">
        <v>125936</v>
      </c>
      <c r="DH36" s="284">
        <v>7574</v>
      </c>
      <c r="DI36" s="283">
        <v>127415</v>
      </c>
      <c r="DJ36" s="284">
        <v>7718</v>
      </c>
      <c r="DK36" s="283">
        <v>128837</v>
      </c>
      <c r="DL36" s="284">
        <v>7846</v>
      </c>
      <c r="DM36" s="283">
        <v>130592</v>
      </c>
      <c r="DN36" s="284">
        <v>8079</v>
      </c>
      <c r="DO36" s="283">
        <v>132410</v>
      </c>
      <c r="DP36" s="285">
        <v>8203</v>
      </c>
      <c r="DQ36" s="283">
        <v>134103</v>
      </c>
      <c r="DR36" s="284">
        <v>8301</v>
      </c>
      <c r="DS36" s="283">
        <v>135999</v>
      </c>
      <c r="DT36" s="284">
        <v>8597</v>
      </c>
      <c r="DU36" s="283">
        <v>137978</v>
      </c>
      <c r="DV36" s="284">
        <v>8684</v>
      </c>
      <c r="DW36" s="283"/>
      <c r="DX36" s="285"/>
      <c r="DY36" s="91"/>
    </row>
    <row r="37" spans="1:129" s="156" customFormat="1" x14ac:dyDescent="0.2">
      <c r="A37" s="281">
        <v>31</v>
      </c>
      <c r="B37" s="282" t="s">
        <v>31</v>
      </c>
      <c r="C37" s="283"/>
      <c r="D37" s="284"/>
      <c r="E37" s="283"/>
      <c r="F37" s="284"/>
      <c r="G37" s="283">
        <v>4964</v>
      </c>
      <c r="H37" s="284">
        <v>376</v>
      </c>
      <c r="I37" s="283">
        <v>11236</v>
      </c>
      <c r="J37" s="284">
        <v>630</v>
      </c>
      <c r="K37" s="283">
        <v>18987</v>
      </c>
      <c r="L37" s="284">
        <v>867</v>
      </c>
      <c r="M37" s="283">
        <v>28887</v>
      </c>
      <c r="N37" s="284">
        <v>1176</v>
      </c>
      <c r="O37" s="283">
        <v>49555</v>
      </c>
      <c r="P37" s="284">
        <v>1495</v>
      </c>
      <c r="Q37" s="283">
        <v>58853</v>
      </c>
      <c r="R37" s="284">
        <v>1624</v>
      </c>
      <c r="S37" s="283">
        <v>63934</v>
      </c>
      <c r="T37" s="284">
        <v>1755</v>
      </c>
      <c r="U37" s="283">
        <v>69321</v>
      </c>
      <c r="V37" s="284">
        <v>1881</v>
      </c>
      <c r="W37" s="283">
        <v>76385</v>
      </c>
      <c r="X37" s="284">
        <v>1993</v>
      </c>
      <c r="Y37" s="283">
        <v>81107</v>
      </c>
      <c r="Z37" s="284">
        <v>2109</v>
      </c>
      <c r="AA37" s="283">
        <v>86822</v>
      </c>
      <c r="AB37" s="284">
        <v>2233</v>
      </c>
      <c r="AC37" s="283">
        <v>94494</v>
      </c>
      <c r="AD37" s="284">
        <v>2338</v>
      </c>
      <c r="AE37" s="283">
        <v>101490</v>
      </c>
      <c r="AF37" s="284">
        <v>2446</v>
      </c>
      <c r="AG37" s="283">
        <v>104268</v>
      </c>
      <c r="AH37" s="284">
        <v>2554</v>
      </c>
      <c r="AI37" s="283">
        <v>111240</v>
      </c>
      <c r="AJ37" s="284">
        <v>2694</v>
      </c>
      <c r="AK37" s="283">
        <v>119040</v>
      </c>
      <c r="AL37" s="284">
        <v>2820</v>
      </c>
      <c r="AM37" s="283">
        <v>125946</v>
      </c>
      <c r="AN37" s="284">
        <v>2947</v>
      </c>
      <c r="AO37" s="283">
        <v>133321</v>
      </c>
      <c r="AP37" s="284">
        <v>3084</v>
      </c>
      <c r="AQ37" s="283">
        <v>143445</v>
      </c>
      <c r="AR37" s="284">
        <v>3196</v>
      </c>
      <c r="AS37" s="283">
        <v>150661</v>
      </c>
      <c r="AT37" s="284">
        <v>3300</v>
      </c>
      <c r="AU37" s="283">
        <v>164875</v>
      </c>
      <c r="AV37" s="284">
        <v>3417</v>
      </c>
      <c r="AW37" s="283">
        <v>171953</v>
      </c>
      <c r="AX37" s="284">
        <v>3540</v>
      </c>
      <c r="AY37" s="283">
        <v>179553</v>
      </c>
      <c r="AZ37" s="284">
        <v>3698</v>
      </c>
      <c r="BA37" s="283">
        <v>187582</v>
      </c>
      <c r="BB37" s="284">
        <v>3828</v>
      </c>
      <c r="BC37" s="283">
        <v>196713</v>
      </c>
      <c r="BD37" s="284">
        <v>3974</v>
      </c>
      <c r="BE37" s="283">
        <v>204977</v>
      </c>
      <c r="BF37" s="284">
        <v>4112</v>
      </c>
      <c r="BG37" s="283">
        <v>214530</v>
      </c>
      <c r="BH37" s="284">
        <v>4230</v>
      </c>
      <c r="BI37" s="283">
        <v>222743</v>
      </c>
      <c r="BJ37" s="284">
        <v>4446</v>
      </c>
      <c r="BK37" s="283">
        <v>230236</v>
      </c>
      <c r="BL37" s="284">
        <v>4582</v>
      </c>
      <c r="BM37" s="283">
        <v>237986</v>
      </c>
      <c r="BN37" s="284">
        <v>4706</v>
      </c>
      <c r="BO37" s="283">
        <v>245341</v>
      </c>
      <c r="BP37" s="284">
        <v>4861</v>
      </c>
      <c r="BQ37" s="283">
        <v>252900</v>
      </c>
      <c r="BR37" s="284">
        <v>5016</v>
      </c>
      <c r="BS37" s="283">
        <v>260253</v>
      </c>
      <c r="BT37" s="284">
        <v>5164</v>
      </c>
      <c r="BU37" s="283">
        <v>267081</v>
      </c>
      <c r="BV37" s="284">
        <v>5284</v>
      </c>
      <c r="BW37" s="283">
        <v>274073</v>
      </c>
      <c r="BX37" s="284">
        <v>5444</v>
      </c>
      <c r="BY37" s="283">
        <v>280891</v>
      </c>
      <c r="BZ37" s="284">
        <v>5618</v>
      </c>
      <c r="CA37" s="283">
        <v>287812</v>
      </c>
      <c r="CB37" s="284">
        <v>5765</v>
      </c>
      <c r="CC37" s="283">
        <v>294953</v>
      </c>
      <c r="CD37" s="284">
        <v>5909</v>
      </c>
      <c r="CE37" s="283">
        <v>299832</v>
      </c>
      <c r="CF37" s="284">
        <v>6085</v>
      </c>
      <c r="CG37" s="283">
        <v>307245</v>
      </c>
      <c r="CH37" s="284">
        <v>6243</v>
      </c>
      <c r="CI37" s="283">
        <v>313788</v>
      </c>
      <c r="CJ37" s="284">
        <v>6434</v>
      </c>
      <c r="CK37" s="283">
        <v>320143</v>
      </c>
      <c r="CL37" s="284">
        <v>6603</v>
      </c>
      <c r="CM37" s="283">
        <v>326379</v>
      </c>
      <c r="CN37" s="284">
        <v>6668</v>
      </c>
      <c r="CO37" s="283">
        <v>331470</v>
      </c>
      <c r="CP37" s="284">
        <v>6905</v>
      </c>
      <c r="CQ37" s="283">
        <v>337107</v>
      </c>
      <c r="CR37" s="284">
        <v>7082</v>
      </c>
      <c r="CS37" s="283">
        <v>343638</v>
      </c>
      <c r="CT37" s="284">
        <v>7258</v>
      </c>
      <c r="CU37" s="283">
        <v>349487</v>
      </c>
      <c r="CV37" s="284">
        <v>7429</v>
      </c>
      <c r="CW37" s="283">
        <v>355760</v>
      </c>
      <c r="CX37" s="284">
        <v>7573</v>
      </c>
      <c r="CY37" s="283">
        <v>361523</v>
      </c>
      <c r="CZ37" s="284">
        <v>7704</v>
      </c>
      <c r="DA37" s="283">
        <v>367036</v>
      </c>
      <c r="DB37" s="284">
        <v>7856</v>
      </c>
      <c r="DC37" s="283">
        <v>368202</v>
      </c>
      <c r="DD37" s="284">
        <v>7874</v>
      </c>
      <c r="DE37" s="283">
        <v>370512</v>
      </c>
      <c r="DF37" s="284">
        <v>7957</v>
      </c>
      <c r="DG37" s="283">
        <v>374203</v>
      </c>
      <c r="DH37" s="284">
        <v>7971</v>
      </c>
      <c r="DI37" s="283">
        <v>378487</v>
      </c>
      <c r="DJ37" s="284">
        <v>8239</v>
      </c>
      <c r="DK37" s="283">
        <v>383187</v>
      </c>
      <c r="DL37" s="284">
        <v>8355</v>
      </c>
      <c r="DM37" s="283">
        <v>388536</v>
      </c>
      <c r="DN37" s="284">
        <v>8518</v>
      </c>
      <c r="DO37" s="283">
        <v>394438</v>
      </c>
      <c r="DP37" s="285">
        <v>8668</v>
      </c>
      <c r="DQ37" s="283">
        <v>399840</v>
      </c>
      <c r="DR37" s="284">
        <v>8754</v>
      </c>
      <c r="DS37" s="283">
        <v>406434</v>
      </c>
      <c r="DT37" s="284">
        <v>9222</v>
      </c>
      <c r="DU37" s="283">
        <v>413406</v>
      </c>
      <c r="DV37" s="284">
        <v>9315</v>
      </c>
      <c r="DW37" s="283"/>
      <c r="DX37" s="285"/>
      <c r="DY37" s="91"/>
    </row>
    <row r="38" spans="1:129" s="156" customFormat="1" x14ac:dyDescent="0.2">
      <c r="A38" s="281">
        <v>32</v>
      </c>
      <c r="B38" s="282" t="s">
        <v>32</v>
      </c>
      <c r="C38" s="283"/>
      <c r="D38" s="284"/>
      <c r="E38" s="283"/>
      <c r="F38" s="284"/>
      <c r="G38" s="283">
        <v>652</v>
      </c>
      <c r="H38" s="284">
        <v>77</v>
      </c>
      <c r="I38" s="283">
        <v>1443</v>
      </c>
      <c r="J38" s="284">
        <v>145</v>
      </c>
      <c r="K38" s="283">
        <v>2242</v>
      </c>
      <c r="L38" s="284">
        <v>220</v>
      </c>
      <c r="M38" s="283">
        <v>3137</v>
      </c>
      <c r="N38" s="284">
        <v>304</v>
      </c>
      <c r="O38" s="283">
        <v>4758</v>
      </c>
      <c r="P38" s="284">
        <v>441</v>
      </c>
      <c r="Q38" s="283">
        <v>5252</v>
      </c>
      <c r="R38" s="284">
        <v>495</v>
      </c>
      <c r="S38" s="283">
        <v>5744</v>
      </c>
      <c r="T38" s="284">
        <v>529</v>
      </c>
      <c r="U38" s="283">
        <v>6223</v>
      </c>
      <c r="V38" s="284">
        <v>578</v>
      </c>
      <c r="W38" s="283">
        <v>6922</v>
      </c>
      <c r="X38" s="284">
        <v>614</v>
      </c>
      <c r="Y38" s="283">
        <v>7276</v>
      </c>
      <c r="Z38" s="284">
        <v>665</v>
      </c>
      <c r="AA38" s="283">
        <v>7786</v>
      </c>
      <c r="AB38" s="284">
        <v>709</v>
      </c>
      <c r="AC38" s="283">
        <v>8197</v>
      </c>
      <c r="AD38" s="284">
        <v>751</v>
      </c>
      <c r="AE38" s="283">
        <v>8668</v>
      </c>
      <c r="AF38" s="284">
        <v>809</v>
      </c>
      <c r="AG38" s="283">
        <v>9189</v>
      </c>
      <c r="AH38" s="284">
        <v>849</v>
      </c>
      <c r="AI38" s="283">
        <v>9770</v>
      </c>
      <c r="AJ38" s="284">
        <v>903</v>
      </c>
      <c r="AK38" s="283">
        <v>10264</v>
      </c>
      <c r="AL38" s="284">
        <v>932</v>
      </c>
      <c r="AM38" s="283">
        <v>10843</v>
      </c>
      <c r="AN38" s="284">
        <v>984</v>
      </c>
      <c r="AO38" s="283">
        <v>11446</v>
      </c>
      <c r="AP38" s="284">
        <v>1037</v>
      </c>
      <c r="AQ38" s="283">
        <v>12007</v>
      </c>
      <c r="AR38" s="284">
        <v>1070</v>
      </c>
      <c r="AS38" s="283">
        <v>12394</v>
      </c>
      <c r="AT38" s="284">
        <v>1103</v>
      </c>
      <c r="AU38" s="283">
        <v>13127</v>
      </c>
      <c r="AV38" s="284">
        <v>1156</v>
      </c>
      <c r="AW38" s="283">
        <v>13732</v>
      </c>
      <c r="AX38" s="284">
        <v>1200</v>
      </c>
      <c r="AY38" s="283">
        <v>14333</v>
      </c>
      <c r="AZ38" s="284">
        <v>1248</v>
      </c>
      <c r="BA38" s="283">
        <v>14841</v>
      </c>
      <c r="BB38" s="284">
        <v>1295</v>
      </c>
      <c r="BC38" s="283">
        <v>15359</v>
      </c>
      <c r="BD38" s="284">
        <v>1337</v>
      </c>
      <c r="BE38" s="283">
        <v>15984</v>
      </c>
      <c r="BF38" s="284">
        <v>1375</v>
      </c>
      <c r="BG38" s="283">
        <v>16534</v>
      </c>
      <c r="BH38" s="284">
        <v>1401</v>
      </c>
      <c r="BI38" s="283">
        <v>17049</v>
      </c>
      <c r="BJ38" s="284">
        <v>1470</v>
      </c>
      <c r="BK38" s="283">
        <v>17586</v>
      </c>
      <c r="BL38" s="284">
        <v>1528</v>
      </c>
      <c r="BM38" s="283">
        <v>18268</v>
      </c>
      <c r="BN38" s="284">
        <v>1576</v>
      </c>
      <c r="BO38" s="283">
        <v>18889</v>
      </c>
      <c r="BP38" s="284">
        <v>1627</v>
      </c>
      <c r="BQ38" s="283">
        <v>19419</v>
      </c>
      <c r="BR38" s="284">
        <v>1684</v>
      </c>
      <c r="BS38" s="283">
        <v>20045</v>
      </c>
      <c r="BT38" s="284">
        <v>1748</v>
      </c>
      <c r="BU38" s="283">
        <v>20732</v>
      </c>
      <c r="BV38" s="284">
        <v>1811</v>
      </c>
      <c r="BW38" s="283">
        <v>21323</v>
      </c>
      <c r="BX38" s="284">
        <v>1866</v>
      </c>
      <c r="BY38" s="283">
        <v>21856</v>
      </c>
      <c r="BZ38" s="284">
        <v>1922</v>
      </c>
      <c r="CA38" s="283">
        <v>22394</v>
      </c>
      <c r="CB38" s="284">
        <v>1971</v>
      </c>
      <c r="CC38" s="283">
        <v>23121</v>
      </c>
      <c r="CD38" s="284">
        <v>2030</v>
      </c>
      <c r="CE38" s="283">
        <v>23692</v>
      </c>
      <c r="CF38" s="284">
        <v>2083</v>
      </c>
      <c r="CG38" s="283">
        <v>24393</v>
      </c>
      <c r="CH38" s="284">
        <v>2129</v>
      </c>
      <c r="CI38" s="283">
        <v>25104</v>
      </c>
      <c r="CJ38" s="284">
        <v>2183</v>
      </c>
      <c r="CK38" s="283">
        <v>25794</v>
      </c>
      <c r="CL38" s="284">
        <v>2242</v>
      </c>
      <c r="CM38" s="283">
        <v>26421</v>
      </c>
      <c r="CN38" s="284">
        <v>2216</v>
      </c>
      <c r="CO38" s="283">
        <v>26996</v>
      </c>
      <c r="CP38" s="284">
        <v>2273</v>
      </c>
      <c r="CQ38" s="283">
        <v>27670</v>
      </c>
      <c r="CR38" s="284">
        <v>2343</v>
      </c>
      <c r="CS38" s="283">
        <v>28360</v>
      </c>
      <c r="CT38" s="284">
        <v>2394</v>
      </c>
      <c r="CU38" s="283">
        <v>29064</v>
      </c>
      <c r="CV38" s="284">
        <v>2434</v>
      </c>
      <c r="CW38" s="283">
        <v>29711</v>
      </c>
      <c r="CX38" s="284">
        <v>2489</v>
      </c>
      <c r="CY38" s="283">
        <v>30401</v>
      </c>
      <c r="CZ38" s="284">
        <v>2537</v>
      </c>
      <c r="DA38" s="283">
        <v>31127</v>
      </c>
      <c r="DB38" s="284">
        <v>2607</v>
      </c>
      <c r="DC38" s="283">
        <v>31440</v>
      </c>
      <c r="DD38" s="284">
        <v>2640</v>
      </c>
      <c r="DE38" s="283">
        <v>31995</v>
      </c>
      <c r="DF38" s="284">
        <v>2672</v>
      </c>
      <c r="DG38" s="283">
        <v>32592</v>
      </c>
      <c r="DH38" s="284">
        <v>2711</v>
      </c>
      <c r="DI38" s="283">
        <v>33187</v>
      </c>
      <c r="DJ38" s="284">
        <v>2746</v>
      </c>
      <c r="DK38" s="283">
        <v>33730</v>
      </c>
      <c r="DL38" s="284">
        <v>2783</v>
      </c>
      <c r="DM38" s="283">
        <v>34323</v>
      </c>
      <c r="DN38" s="284">
        <v>2822</v>
      </c>
      <c r="DO38" s="283">
        <v>34977</v>
      </c>
      <c r="DP38" s="285">
        <v>2875</v>
      </c>
      <c r="DQ38" s="283">
        <v>35595</v>
      </c>
      <c r="DR38" s="284">
        <v>2908</v>
      </c>
      <c r="DS38" s="283">
        <v>36200</v>
      </c>
      <c r="DT38" s="284">
        <v>3040</v>
      </c>
      <c r="DU38" s="283">
        <v>36884</v>
      </c>
      <c r="DV38" s="284">
        <v>3073</v>
      </c>
      <c r="DW38" s="283"/>
      <c r="DX38" s="285"/>
      <c r="DY38" s="91"/>
    </row>
    <row r="39" spans="1:129" s="156" customFormat="1" x14ac:dyDescent="0.2">
      <c r="A39" s="281">
        <v>33</v>
      </c>
      <c r="B39" s="282" t="s">
        <v>33</v>
      </c>
      <c r="C39" s="283"/>
      <c r="D39" s="284"/>
      <c r="E39" s="283"/>
      <c r="F39" s="284"/>
      <c r="G39" s="283">
        <v>731</v>
      </c>
      <c r="H39" s="284">
        <v>39</v>
      </c>
      <c r="I39" s="283">
        <v>884</v>
      </c>
      <c r="J39" s="284">
        <v>54</v>
      </c>
      <c r="K39" s="283">
        <v>1076</v>
      </c>
      <c r="L39" s="284">
        <v>67</v>
      </c>
      <c r="M39" s="283">
        <v>1325</v>
      </c>
      <c r="N39" s="284">
        <v>75</v>
      </c>
      <c r="O39" s="283">
        <v>1579</v>
      </c>
      <c r="P39" s="284">
        <v>90</v>
      </c>
      <c r="Q39" s="283">
        <v>1667</v>
      </c>
      <c r="R39" s="284">
        <v>96</v>
      </c>
      <c r="S39" s="283">
        <v>1790</v>
      </c>
      <c r="T39" s="284">
        <v>106</v>
      </c>
      <c r="U39" s="283">
        <v>1902</v>
      </c>
      <c r="V39" s="284">
        <v>116</v>
      </c>
      <c r="W39" s="283">
        <v>2030</v>
      </c>
      <c r="X39" s="284">
        <v>119</v>
      </c>
      <c r="Y39" s="283">
        <v>2077</v>
      </c>
      <c r="Z39" s="284">
        <v>131</v>
      </c>
      <c r="AA39" s="283">
        <v>2168</v>
      </c>
      <c r="AB39" s="284">
        <v>141</v>
      </c>
      <c r="AC39" s="283">
        <v>2252</v>
      </c>
      <c r="AD39" s="284">
        <v>147</v>
      </c>
      <c r="AE39" s="283">
        <v>2409</v>
      </c>
      <c r="AF39" s="284">
        <v>150</v>
      </c>
      <c r="AG39" s="283">
        <v>2540</v>
      </c>
      <c r="AH39" s="284">
        <v>161</v>
      </c>
      <c r="AI39" s="283">
        <v>2694</v>
      </c>
      <c r="AJ39" s="284">
        <v>168</v>
      </c>
      <c r="AK39" s="283">
        <v>2813</v>
      </c>
      <c r="AL39" s="284">
        <v>175</v>
      </c>
      <c r="AM39" s="283">
        <v>2924</v>
      </c>
      <c r="AN39" s="284">
        <v>189</v>
      </c>
      <c r="AO39" s="283">
        <v>3042</v>
      </c>
      <c r="AP39" s="284">
        <v>200</v>
      </c>
      <c r="AQ39" s="283">
        <v>3178</v>
      </c>
      <c r="AR39" s="284">
        <v>210</v>
      </c>
      <c r="AS39" s="283">
        <v>3256</v>
      </c>
      <c r="AT39" s="284">
        <v>217</v>
      </c>
      <c r="AU39" s="283">
        <v>3413</v>
      </c>
      <c r="AV39" s="284">
        <v>229</v>
      </c>
      <c r="AW39" s="283">
        <v>3534</v>
      </c>
      <c r="AX39" s="284">
        <v>232</v>
      </c>
      <c r="AY39" s="283">
        <v>3674</v>
      </c>
      <c r="AZ39" s="284">
        <v>237</v>
      </c>
      <c r="BA39" s="283">
        <v>3780</v>
      </c>
      <c r="BB39" s="284">
        <v>247</v>
      </c>
      <c r="BC39" s="283">
        <v>3949</v>
      </c>
      <c r="BD39" s="284">
        <v>257</v>
      </c>
      <c r="BE39" s="283">
        <v>4076</v>
      </c>
      <c r="BF39" s="284">
        <v>263</v>
      </c>
      <c r="BG39" s="283">
        <v>4236</v>
      </c>
      <c r="BH39" s="284">
        <v>278</v>
      </c>
      <c r="BI39" s="283">
        <v>4370</v>
      </c>
      <c r="BJ39" s="284">
        <v>295</v>
      </c>
      <c r="BK39" s="283">
        <v>4507</v>
      </c>
      <c r="BL39" s="284">
        <v>303</v>
      </c>
      <c r="BM39" s="283">
        <v>4664</v>
      </c>
      <c r="BN39" s="284">
        <v>312</v>
      </c>
      <c r="BO39" s="283">
        <v>4803</v>
      </c>
      <c r="BP39" s="284">
        <v>322</v>
      </c>
      <c r="BQ39" s="283">
        <v>4968</v>
      </c>
      <c r="BR39" s="284">
        <v>325</v>
      </c>
      <c r="BS39" s="283">
        <v>5120</v>
      </c>
      <c r="BT39" s="284">
        <v>336</v>
      </c>
      <c r="BU39" s="283">
        <v>5243</v>
      </c>
      <c r="BV39" s="284">
        <v>355</v>
      </c>
      <c r="BW39" s="283">
        <v>5399</v>
      </c>
      <c r="BX39" s="284">
        <v>358</v>
      </c>
      <c r="BY39" s="283">
        <v>5553</v>
      </c>
      <c r="BZ39" s="284">
        <v>370</v>
      </c>
      <c r="CA39" s="283">
        <v>5682</v>
      </c>
      <c r="CB39" s="284">
        <v>378</v>
      </c>
      <c r="CC39" s="283">
        <v>5855</v>
      </c>
      <c r="CD39" s="284">
        <v>388</v>
      </c>
      <c r="CE39" s="283">
        <v>5988</v>
      </c>
      <c r="CF39" s="284">
        <v>403</v>
      </c>
      <c r="CG39" s="283">
        <v>6145</v>
      </c>
      <c r="CH39" s="284">
        <v>413</v>
      </c>
      <c r="CI39" s="283">
        <v>6312</v>
      </c>
      <c r="CJ39" s="284">
        <v>418</v>
      </c>
      <c r="CK39" s="283">
        <v>6506</v>
      </c>
      <c r="CL39" s="284">
        <v>427</v>
      </c>
      <c r="CM39" s="283">
        <v>6703</v>
      </c>
      <c r="CN39" s="284">
        <v>427</v>
      </c>
      <c r="CO39" s="283">
        <v>6868</v>
      </c>
      <c r="CP39" s="284">
        <v>437</v>
      </c>
      <c r="CQ39" s="283">
        <v>7066</v>
      </c>
      <c r="CR39" s="284">
        <v>449</v>
      </c>
      <c r="CS39" s="283">
        <v>7275</v>
      </c>
      <c r="CT39" s="284">
        <v>454</v>
      </c>
      <c r="CU39" s="283">
        <v>7477</v>
      </c>
      <c r="CV39" s="284">
        <v>464</v>
      </c>
      <c r="CW39" s="283">
        <v>7687</v>
      </c>
      <c r="CX39" s="284">
        <v>475</v>
      </c>
      <c r="CY39" s="283">
        <v>7878</v>
      </c>
      <c r="CZ39" s="284">
        <v>487</v>
      </c>
      <c r="DA39" s="283">
        <v>8098</v>
      </c>
      <c r="DB39" s="284">
        <v>496</v>
      </c>
      <c r="DC39" s="283">
        <v>8128</v>
      </c>
      <c r="DD39" s="284">
        <v>498</v>
      </c>
      <c r="DE39" s="283">
        <v>8184</v>
      </c>
      <c r="DF39" s="284">
        <v>504</v>
      </c>
      <c r="DG39" s="283">
        <v>8314</v>
      </c>
      <c r="DH39" s="284">
        <v>512</v>
      </c>
      <c r="DI39" s="283">
        <v>8443</v>
      </c>
      <c r="DJ39" s="284">
        <v>519</v>
      </c>
      <c r="DK39" s="283">
        <v>8576</v>
      </c>
      <c r="DL39" s="284">
        <v>527</v>
      </c>
      <c r="DM39" s="283">
        <v>8709</v>
      </c>
      <c r="DN39" s="284">
        <v>543</v>
      </c>
      <c r="DO39" s="283">
        <v>8862</v>
      </c>
      <c r="DP39" s="285">
        <v>558</v>
      </c>
      <c r="DQ39" s="283">
        <v>8995</v>
      </c>
      <c r="DR39" s="284">
        <v>564</v>
      </c>
      <c r="DS39" s="283">
        <v>9121</v>
      </c>
      <c r="DT39" s="284">
        <v>584</v>
      </c>
      <c r="DU39" s="283">
        <v>9251</v>
      </c>
      <c r="DV39" s="284">
        <v>593</v>
      </c>
      <c r="DW39" s="283"/>
      <c r="DX39" s="285"/>
      <c r="DY39" s="91"/>
    </row>
    <row r="40" spans="1:129" s="156" customFormat="1" x14ac:dyDescent="0.2">
      <c r="A40" s="281">
        <v>34</v>
      </c>
      <c r="B40" s="282" t="s">
        <v>34</v>
      </c>
      <c r="C40" s="283"/>
      <c r="D40" s="284"/>
      <c r="E40" s="283"/>
      <c r="F40" s="284"/>
      <c r="G40" s="283">
        <v>111137</v>
      </c>
      <c r="H40" s="284">
        <v>14294</v>
      </c>
      <c r="I40" s="283">
        <v>200187</v>
      </c>
      <c r="J40" s="284">
        <v>24656</v>
      </c>
      <c r="K40" s="283">
        <v>285346</v>
      </c>
      <c r="L40" s="284">
        <v>35667</v>
      </c>
      <c r="M40" s="283">
        <v>365172</v>
      </c>
      <c r="N40" s="284">
        <v>46581</v>
      </c>
      <c r="O40" s="283">
        <v>433766</v>
      </c>
      <c r="P40" s="284">
        <v>61668</v>
      </c>
      <c r="Q40" s="283">
        <v>465963</v>
      </c>
      <c r="R40" s="284">
        <v>66655</v>
      </c>
      <c r="S40" s="283">
        <v>501015</v>
      </c>
      <c r="T40" s="284">
        <v>72296</v>
      </c>
      <c r="U40" s="283">
        <v>528450</v>
      </c>
      <c r="V40" s="284">
        <v>78682</v>
      </c>
      <c r="W40" s="283">
        <v>563644</v>
      </c>
      <c r="X40" s="284">
        <v>83954</v>
      </c>
      <c r="Y40" s="283">
        <v>581270</v>
      </c>
      <c r="Z40" s="284">
        <v>89599</v>
      </c>
      <c r="AA40" s="283">
        <v>609499</v>
      </c>
      <c r="AB40" s="284">
        <v>95471</v>
      </c>
      <c r="AC40" s="283">
        <v>634527</v>
      </c>
      <c r="AD40" s="284">
        <v>101451</v>
      </c>
      <c r="AE40" s="283">
        <v>656953</v>
      </c>
      <c r="AF40" s="284">
        <v>107301</v>
      </c>
      <c r="AG40" s="283">
        <v>679060</v>
      </c>
      <c r="AH40" s="284">
        <v>111616</v>
      </c>
      <c r="AI40" s="283">
        <v>707442</v>
      </c>
      <c r="AJ40" s="284">
        <v>117482</v>
      </c>
      <c r="AK40" s="283">
        <v>730295</v>
      </c>
      <c r="AL40" s="284">
        <v>122960</v>
      </c>
      <c r="AM40" s="283">
        <v>750149</v>
      </c>
      <c r="AN40" s="284">
        <v>127854</v>
      </c>
      <c r="AO40" s="283">
        <v>772007</v>
      </c>
      <c r="AP40" s="284">
        <v>132673</v>
      </c>
      <c r="AQ40" s="283">
        <v>793742</v>
      </c>
      <c r="AR40" s="284">
        <v>137964</v>
      </c>
      <c r="AS40" s="283">
        <v>808188</v>
      </c>
      <c r="AT40" s="284">
        <v>142438</v>
      </c>
      <c r="AU40" s="283">
        <v>831739</v>
      </c>
      <c r="AV40" s="284">
        <v>146942</v>
      </c>
      <c r="AW40" s="283">
        <v>850056</v>
      </c>
      <c r="AX40" s="284">
        <v>150928</v>
      </c>
      <c r="AY40" s="283">
        <v>869171</v>
      </c>
      <c r="AZ40" s="284">
        <v>155619</v>
      </c>
      <c r="BA40" s="283">
        <v>886856</v>
      </c>
      <c r="BB40" s="284">
        <v>160738</v>
      </c>
      <c r="BC40" s="283">
        <v>902588</v>
      </c>
      <c r="BD40" s="284">
        <v>165696</v>
      </c>
      <c r="BE40" s="283">
        <v>919388</v>
      </c>
      <c r="BF40" s="284">
        <v>169675</v>
      </c>
      <c r="BG40" s="283">
        <v>936747</v>
      </c>
      <c r="BH40" s="284">
        <v>176086</v>
      </c>
      <c r="BI40" s="283">
        <v>952754</v>
      </c>
      <c r="BJ40" s="284">
        <v>184713</v>
      </c>
      <c r="BK40" s="283">
        <v>967068</v>
      </c>
      <c r="BL40" s="284">
        <v>189536</v>
      </c>
      <c r="BM40" s="283">
        <v>983776</v>
      </c>
      <c r="BN40" s="284">
        <v>193617</v>
      </c>
      <c r="BO40" s="283">
        <v>998614</v>
      </c>
      <c r="BP40" s="284">
        <v>199275</v>
      </c>
      <c r="BQ40" s="283">
        <v>1012831</v>
      </c>
      <c r="BR40" s="284">
        <v>205068</v>
      </c>
      <c r="BS40" s="283">
        <v>1026754</v>
      </c>
      <c r="BT40" s="284">
        <v>210516</v>
      </c>
      <c r="BU40" s="283">
        <v>1040229</v>
      </c>
      <c r="BV40" s="284">
        <v>215265</v>
      </c>
      <c r="BW40" s="283">
        <v>1054955</v>
      </c>
      <c r="BX40" s="284">
        <v>221094</v>
      </c>
      <c r="BY40" s="283">
        <v>1067854</v>
      </c>
      <c r="BZ40" s="284">
        <v>226728</v>
      </c>
      <c r="CA40" s="283">
        <v>1077127</v>
      </c>
      <c r="CB40" s="284">
        <v>231673</v>
      </c>
      <c r="CC40" s="283">
        <v>1090943</v>
      </c>
      <c r="CD40" s="284">
        <v>236228</v>
      </c>
      <c r="CE40" s="283">
        <v>1102634</v>
      </c>
      <c r="CF40" s="284">
        <v>241441</v>
      </c>
      <c r="CG40" s="283">
        <v>1117363</v>
      </c>
      <c r="CH40" s="284">
        <v>246489</v>
      </c>
      <c r="CI40" s="283">
        <v>1128455</v>
      </c>
      <c r="CJ40" s="284">
        <v>251044</v>
      </c>
      <c r="CK40" s="283">
        <v>1140213</v>
      </c>
      <c r="CL40" s="284">
        <v>255371</v>
      </c>
      <c r="CM40" s="283">
        <v>1152533</v>
      </c>
      <c r="CN40" s="284">
        <v>258519</v>
      </c>
      <c r="CO40" s="283">
        <v>1164938</v>
      </c>
      <c r="CP40" s="284">
        <v>264167</v>
      </c>
      <c r="CQ40" s="283">
        <v>1177262</v>
      </c>
      <c r="CR40" s="284">
        <v>269555</v>
      </c>
      <c r="CS40" s="283">
        <v>1190324</v>
      </c>
      <c r="CT40" s="284">
        <v>274191</v>
      </c>
      <c r="CU40" s="283">
        <v>1204408</v>
      </c>
      <c r="CV40" s="284">
        <v>280240</v>
      </c>
      <c r="CW40" s="283">
        <v>1217705</v>
      </c>
      <c r="CX40" s="284">
        <v>285672</v>
      </c>
      <c r="CY40" s="283">
        <v>1229020</v>
      </c>
      <c r="CZ40" s="284">
        <v>290603</v>
      </c>
      <c r="DA40" s="283">
        <v>1242595</v>
      </c>
      <c r="DB40" s="284">
        <v>296453</v>
      </c>
      <c r="DC40" s="283">
        <v>1246760</v>
      </c>
      <c r="DD40" s="284">
        <v>297941</v>
      </c>
      <c r="DE40" s="283">
        <v>1254243</v>
      </c>
      <c r="DF40" s="284">
        <v>301194</v>
      </c>
      <c r="DG40" s="283">
        <v>1262916</v>
      </c>
      <c r="DH40" s="284">
        <v>304838</v>
      </c>
      <c r="DI40" s="283">
        <v>1272470</v>
      </c>
      <c r="DJ40" s="284">
        <v>307952</v>
      </c>
      <c r="DK40" s="283">
        <v>1283047</v>
      </c>
      <c r="DL40" s="284">
        <v>311821</v>
      </c>
      <c r="DM40" s="283">
        <v>1294724</v>
      </c>
      <c r="DN40" s="284">
        <v>319769</v>
      </c>
      <c r="DO40" s="283">
        <v>1308057</v>
      </c>
      <c r="DP40" s="285">
        <v>325553</v>
      </c>
      <c r="DQ40" s="283">
        <v>1320663</v>
      </c>
      <c r="DR40" s="284">
        <v>329385</v>
      </c>
      <c r="DS40" s="283">
        <v>1334504</v>
      </c>
      <c r="DT40" s="284">
        <v>338488</v>
      </c>
      <c r="DU40" s="283">
        <v>1348967</v>
      </c>
      <c r="DV40" s="284">
        <v>343415</v>
      </c>
      <c r="DW40" s="283"/>
      <c r="DX40" s="285"/>
      <c r="DY40" s="91"/>
    </row>
    <row r="41" spans="1:129" s="156" customFormat="1" ht="14.25" customHeight="1" x14ac:dyDescent="0.2">
      <c r="A41" s="281">
        <v>35</v>
      </c>
      <c r="B41" s="282" t="s">
        <v>35</v>
      </c>
      <c r="C41" s="283"/>
      <c r="D41" s="284"/>
      <c r="E41" s="283"/>
      <c r="F41" s="284"/>
      <c r="G41" s="283">
        <v>2040</v>
      </c>
      <c r="H41" s="284">
        <v>132</v>
      </c>
      <c r="I41" s="283">
        <v>4157</v>
      </c>
      <c r="J41" s="284">
        <v>239</v>
      </c>
      <c r="K41" s="283">
        <v>6185</v>
      </c>
      <c r="L41" s="284">
        <v>318</v>
      </c>
      <c r="M41" s="283">
        <v>8607</v>
      </c>
      <c r="N41" s="284">
        <v>438</v>
      </c>
      <c r="O41" s="283">
        <v>10859</v>
      </c>
      <c r="P41" s="284">
        <v>665</v>
      </c>
      <c r="Q41" s="283">
        <v>11815</v>
      </c>
      <c r="R41" s="284">
        <v>718</v>
      </c>
      <c r="S41" s="283">
        <v>12941</v>
      </c>
      <c r="T41" s="284">
        <v>787</v>
      </c>
      <c r="U41" s="283">
        <v>14085</v>
      </c>
      <c r="V41" s="284">
        <v>867</v>
      </c>
      <c r="W41" s="283">
        <v>15442</v>
      </c>
      <c r="X41" s="284">
        <v>930</v>
      </c>
      <c r="Y41" s="283">
        <v>16156</v>
      </c>
      <c r="Z41" s="284">
        <v>983</v>
      </c>
      <c r="AA41" s="283">
        <v>17195</v>
      </c>
      <c r="AB41" s="284">
        <v>1049</v>
      </c>
      <c r="AC41" s="283">
        <v>18237</v>
      </c>
      <c r="AD41" s="284">
        <v>1126</v>
      </c>
      <c r="AE41" s="283">
        <v>19335</v>
      </c>
      <c r="AF41" s="284">
        <v>1234</v>
      </c>
      <c r="AG41" s="283">
        <v>20372</v>
      </c>
      <c r="AH41" s="284">
        <v>1305</v>
      </c>
      <c r="AI41" s="283">
        <v>21742</v>
      </c>
      <c r="AJ41" s="284">
        <v>1398</v>
      </c>
      <c r="AK41" s="283">
        <v>22928</v>
      </c>
      <c r="AL41" s="284">
        <v>1509</v>
      </c>
      <c r="AM41" s="283">
        <v>24095</v>
      </c>
      <c r="AN41" s="284">
        <v>1592</v>
      </c>
      <c r="AO41" s="283">
        <v>25318</v>
      </c>
      <c r="AP41" s="284">
        <v>1679</v>
      </c>
      <c r="AQ41" s="283">
        <v>26736</v>
      </c>
      <c r="AR41" s="284">
        <v>1761</v>
      </c>
      <c r="AS41" s="283">
        <v>27606</v>
      </c>
      <c r="AT41" s="284">
        <v>1838</v>
      </c>
      <c r="AU41" s="283">
        <v>29125</v>
      </c>
      <c r="AV41" s="284">
        <v>1918</v>
      </c>
      <c r="AW41" s="283">
        <v>30214</v>
      </c>
      <c r="AX41" s="284">
        <v>1967</v>
      </c>
      <c r="AY41" s="283">
        <v>31482</v>
      </c>
      <c r="AZ41" s="284">
        <v>2050</v>
      </c>
      <c r="BA41" s="283">
        <v>33916</v>
      </c>
      <c r="BB41" s="284">
        <v>2252</v>
      </c>
      <c r="BC41" s="283">
        <v>37050</v>
      </c>
      <c r="BD41" s="284">
        <v>2594</v>
      </c>
      <c r="BE41" s="283">
        <v>39677</v>
      </c>
      <c r="BF41" s="284">
        <v>2912</v>
      </c>
      <c r="BG41" s="283">
        <v>42458</v>
      </c>
      <c r="BH41" s="284">
        <v>3300</v>
      </c>
      <c r="BI41" s="283">
        <v>45221</v>
      </c>
      <c r="BJ41" s="284">
        <v>3896</v>
      </c>
      <c r="BK41" s="283">
        <v>48169</v>
      </c>
      <c r="BL41" s="284">
        <v>4333</v>
      </c>
      <c r="BM41" s="283">
        <v>51397</v>
      </c>
      <c r="BN41" s="284">
        <v>4703</v>
      </c>
      <c r="BO41" s="283">
        <v>54524</v>
      </c>
      <c r="BP41" s="284">
        <v>5179</v>
      </c>
      <c r="BQ41" s="283">
        <v>58133</v>
      </c>
      <c r="BR41" s="284">
        <v>5660</v>
      </c>
      <c r="BS41" s="283">
        <v>61028</v>
      </c>
      <c r="BT41" s="284">
        <v>6119</v>
      </c>
      <c r="BU41" s="283">
        <v>64195</v>
      </c>
      <c r="BV41" s="284">
        <v>6558</v>
      </c>
      <c r="BW41" s="283">
        <v>67688</v>
      </c>
      <c r="BX41" s="284">
        <v>7162</v>
      </c>
      <c r="BY41" s="283">
        <v>70757</v>
      </c>
      <c r="BZ41" s="284">
        <v>7799</v>
      </c>
      <c r="CA41" s="283">
        <v>73180</v>
      </c>
      <c r="CB41" s="284">
        <v>8321</v>
      </c>
      <c r="CC41" s="283">
        <v>76445</v>
      </c>
      <c r="CD41" s="284">
        <v>8795</v>
      </c>
      <c r="CE41" s="283">
        <v>79489</v>
      </c>
      <c r="CF41" s="284">
        <v>9361</v>
      </c>
      <c r="CG41" s="283">
        <v>82988</v>
      </c>
      <c r="CH41" s="284">
        <v>9966</v>
      </c>
      <c r="CI41" s="283">
        <v>86390</v>
      </c>
      <c r="CJ41" s="284">
        <v>10484</v>
      </c>
      <c r="CK41" s="283">
        <v>89830</v>
      </c>
      <c r="CL41" s="284">
        <v>10999</v>
      </c>
      <c r="CM41" s="283">
        <v>93448</v>
      </c>
      <c r="CN41" s="284">
        <v>11429</v>
      </c>
      <c r="CO41" s="283">
        <v>97222</v>
      </c>
      <c r="CP41" s="284">
        <v>12090</v>
      </c>
      <c r="CQ41" s="283">
        <v>101053</v>
      </c>
      <c r="CR41" s="284">
        <v>12771</v>
      </c>
      <c r="CS41" s="283">
        <v>104881</v>
      </c>
      <c r="CT41" s="284">
        <v>13344</v>
      </c>
      <c r="CU41" s="283">
        <v>109366</v>
      </c>
      <c r="CV41" s="284">
        <v>14162</v>
      </c>
      <c r="CW41" s="283">
        <v>113798</v>
      </c>
      <c r="CX41" s="284">
        <v>14949</v>
      </c>
      <c r="CY41" s="283">
        <v>118078</v>
      </c>
      <c r="CZ41" s="284">
        <v>15359</v>
      </c>
      <c r="DA41" s="283">
        <v>121957</v>
      </c>
      <c r="DB41" s="284">
        <v>16286</v>
      </c>
      <c r="DC41" s="283">
        <v>123013</v>
      </c>
      <c r="DD41" s="284">
        <v>16524</v>
      </c>
      <c r="DE41" s="283">
        <v>124841</v>
      </c>
      <c r="DF41" s="284">
        <v>16983</v>
      </c>
      <c r="DG41" s="283">
        <v>127611</v>
      </c>
      <c r="DH41" s="284">
        <v>17730</v>
      </c>
      <c r="DI41" s="283">
        <v>130777</v>
      </c>
      <c r="DJ41" s="284">
        <v>18401</v>
      </c>
      <c r="DK41" s="283">
        <v>134146</v>
      </c>
      <c r="DL41" s="284">
        <v>19174</v>
      </c>
      <c r="DM41" s="283">
        <v>137937</v>
      </c>
      <c r="DN41" s="284">
        <v>19848</v>
      </c>
      <c r="DO41" s="283">
        <v>141518</v>
      </c>
      <c r="DP41" s="285">
        <v>21018</v>
      </c>
      <c r="DQ41" s="283">
        <v>145096</v>
      </c>
      <c r="DR41" s="284">
        <v>21595</v>
      </c>
      <c r="DS41" s="283">
        <v>149362</v>
      </c>
      <c r="DT41" s="284">
        <v>22690</v>
      </c>
      <c r="DU41" s="283">
        <v>153913</v>
      </c>
      <c r="DV41" s="284">
        <v>23505</v>
      </c>
      <c r="DW41" s="283"/>
      <c r="DX41" s="285"/>
      <c r="DY41" s="91"/>
    </row>
    <row r="42" spans="1:129" s="156" customFormat="1" x14ac:dyDescent="0.2">
      <c r="A42" s="281">
        <v>36</v>
      </c>
      <c r="B42" s="282" t="s">
        <v>36</v>
      </c>
      <c r="C42" s="283"/>
      <c r="D42" s="284"/>
      <c r="E42" s="283"/>
      <c r="F42" s="284"/>
      <c r="G42" s="283">
        <v>9753</v>
      </c>
      <c r="H42" s="284">
        <v>34</v>
      </c>
      <c r="I42" s="283">
        <v>25799</v>
      </c>
      <c r="J42" s="284">
        <v>74</v>
      </c>
      <c r="K42" s="283">
        <v>44189</v>
      </c>
      <c r="L42" s="284">
        <v>143</v>
      </c>
      <c r="M42" s="283">
        <v>65629</v>
      </c>
      <c r="N42" s="284">
        <v>197</v>
      </c>
      <c r="O42" s="283">
        <v>98386</v>
      </c>
      <c r="P42" s="284">
        <v>269</v>
      </c>
      <c r="Q42" s="283">
        <v>109014</v>
      </c>
      <c r="R42" s="284">
        <v>300</v>
      </c>
      <c r="S42" s="283">
        <v>120683</v>
      </c>
      <c r="T42" s="284">
        <v>335</v>
      </c>
      <c r="U42" s="283">
        <v>131651</v>
      </c>
      <c r="V42" s="284">
        <v>382</v>
      </c>
      <c r="W42" s="283">
        <v>146825</v>
      </c>
      <c r="X42" s="284">
        <v>427</v>
      </c>
      <c r="Y42" s="283">
        <v>155105</v>
      </c>
      <c r="Z42" s="284">
        <v>490</v>
      </c>
      <c r="AA42" s="283">
        <v>166755</v>
      </c>
      <c r="AB42" s="284">
        <v>534</v>
      </c>
      <c r="AC42" s="283">
        <v>178345</v>
      </c>
      <c r="AD42" s="284">
        <v>580</v>
      </c>
      <c r="AE42" s="283">
        <v>190591</v>
      </c>
      <c r="AF42" s="284">
        <v>618</v>
      </c>
      <c r="AG42" s="283">
        <v>202105</v>
      </c>
      <c r="AH42" s="284">
        <v>669</v>
      </c>
      <c r="AI42" s="283">
        <v>215271</v>
      </c>
      <c r="AJ42" s="284">
        <v>713</v>
      </c>
      <c r="AK42" s="283">
        <v>227328</v>
      </c>
      <c r="AL42" s="284">
        <v>763</v>
      </c>
      <c r="AM42" s="283">
        <v>240010</v>
      </c>
      <c r="AN42" s="284">
        <v>803</v>
      </c>
      <c r="AO42" s="283">
        <v>253331</v>
      </c>
      <c r="AP42" s="284">
        <v>853</v>
      </c>
      <c r="AQ42" s="283">
        <v>266086</v>
      </c>
      <c r="AR42" s="284">
        <v>893</v>
      </c>
      <c r="AS42" s="283">
        <v>274875</v>
      </c>
      <c r="AT42" s="284">
        <v>939</v>
      </c>
      <c r="AU42" s="283">
        <v>291420</v>
      </c>
      <c r="AV42" s="284">
        <v>982</v>
      </c>
      <c r="AW42" s="283">
        <v>303928</v>
      </c>
      <c r="AX42" s="284">
        <v>1024</v>
      </c>
      <c r="AY42" s="283">
        <v>317281</v>
      </c>
      <c r="AZ42" s="284">
        <v>1086</v>
      </c>
      <c r="BA42" s="283">
        <v>329811</v>
      </c>
      <c r="BB42" s="284">
        <v>1134</v>
      </c>
      <c r="BC42" s="283">
        <v>342219</v>
      </c>
      <c r="BD42" s="284">
        <v>1198</v>
      </c>
      <c r="BE42" s="283">
        <v>355321</v>
      </c>
      <c r="BF42" s="284">
        <v>1241</v>
      </c>
      <c r="BG42" s="283">
        <v>368647</v>
      </c>
      <c r="BH42" s="284">
        <v>1279</v>
      </c>
      <c r="BI42" s="283">
        <v>381354</v>
      </c>
      <c r="BJ42" s="284">
        <v>1382</v>
      </c>
      <c r="BK42" s="283">
        <v>394482</v>
      </c>
      <c r="BL42" s="284">
        <v>1444</v>
      </c>
      <c r="BM42" s="283">
        <v>409843</v>
      </c>
      <c r="BN42" s="284">
        <v>1522</v>
      </c>
      <c r="BO42" s="283">
        <v>422835</v>
      </c>
      <c r="BP42" s="284">
        <v>1592</v>
      </c>
      <c r="BQ42" s="283">
        <v>436433</v>
      </c>
      <c r="BR42" s="284">
        <v>1664</v>
      </c>
      <c r="BS42" s="283">
        <v>450628</v>
      </c>
      <c r="BT42" s="284">
        <v>1743</v>
      </c>
      <c r="BU42" s="283">
        <v>465763</v>
      </c>
      <c r="BV42" s="284">
        <v>1824</v>
      </c>
      <c r="BW42" s="283">
        <v>479903</v>
      </c>
      <c r="BX42" s="284">
        <v>1916</v>
      </c>
      <c r="BY42" s="283">
        <v>494494</v>
      </c>
      <c r="BZ42" s="284">
        <v>1999</v>
      </c>
      <c r="CA42" s="283">
        <v>506979</v>
      </c>
      <c r="CB42" s="284">
        <v>2079</v>
      </c>
      <c r="CC42" s="283">
        <v>523430</v>
      </c>
      <c r="CD42" s="284">
        <v>2161</v>
      </c>
      <c r="CE42" s="283">
        <v>536134</v>
      </c>
      <c r="CF42" s="284">
        <v>2257</v>
      </c>
      <c r="CG42" s="283">
        <v>553045</v>
      </c>
      <c r="CH42" s="284">
        <v>2327</v>
      </c>
      <c r="CI42" s="283">
        <v>568546</v>
      </c>
      <c r="CJ42" s="284">
        <v>2419</v>
      </c>
      <c r="CK42" s="283">
        <v>584924</v>
      </c>
      <c r="CL42" s="284">
        <v>2512</v>
      </c>
      <c r="CM42" s="283">
        <v>599838</v>
      </c>
      <c r="CN42" s="284">
        <v>2616</v>
      </c>
      <c r="CO42" s="283">
        <v>615174</v>
      </c>
      <c r="CP42" s="284">
        <v>2721</v>
      </c>
      <c r="CQ42" s="283">
        <v>631352</v>
      </c>
      <c r="CR42" s="284">
        <v>2838</v>
      </c>
      <c r="CS42" s="283">
        <v>648603</v>
      </c>
      <c r="CT42" s="284">
        <v>2933</v>
      </c>
      <c r="CU42" s="283">
        <v>665383</v>
      </c>
      <c r="CV42" s="284">
        <v>3042</v>
      </c>
      <c r="CW42" s="283">
        <v>681647</v>
      </c>
      <c r="CX42" s="284">
        <v>3152</v>
      </c>
      <c r="CY42" s="283">
        <v>697013</v>
      </c>
      <c r="CZ42" s="284">
        <v>3241</v>
      </c>
      <c r="DA42" s="283">
        <v>714201</v>
      </c>
      <c r="DB42" s="284">
        <v>3427</v>
      </c>
      <c r="DC42" s="283">
        <v>720187</v>
      </c>
      <c r="DD42" s="284">
        <v>3478</v>
      </c>
      <c r="DE42" s="283">
        <v>730731</v>
      </c>
      <c r="DF42" s="284">
        <v>3557</v>
      </c>
      <c r="DG42" s="283">
        <v>742934</v>
      </c>
      <c r="DH42" s="284">
        <v>3672</v>
      </c>
      <c r="DI42" s="283">
        <v>755595</v>
      </c>
      <c r="DJ42" s="284">
        <v>3751</v>
      </c>
      <c r="DK42" s="283">
        <v>767594</v>
      </c>
      <c r="DL42" s="284">
        <v>3858</v>
      </c>
      <c r="DM42" s="283">
        <v>782538</v>
      </c>
      <c r="DN42" s="284">
        <v>3978</v>
      </c>
      <c r="DO42" s="283">
        <v>798059</v>
      </c>
      <c r="DP42" s="285">
        <v>4195</v>
      </c>
      <c r="DQ42" s="283">
        <v>813295</v>
      </c>
      <c r="DR42" s="284">
        <v>4294</v>
      </c>
      <c r="DS42" s="283">
        <v>829166</v>
      </c>
      <c r="DT42" s="284">
        <v>4459</v>
      </c>
      <c r="DU42" s="283">
        <v>846163</v>
      </c>
      <c r="DV42" s="284">
        <v>4586</v>
      </c>
      <c r="DW42" s="283"/>
      <c r="DX42" s="285"/>
      <c r="DY42" s="91"/>
    </row>
    <row r="43" spans="1:129" s="156" customFormat="1" x14ac:dyDescent="0.2">
      <c r="A43" s="281">
        <v>37</v>
      </c>
      <c r="B43" s="282" t="s">
        <v>37</v>
      </c>
      <c r="C43" s="283"/>
      <c r="D43" s="284"/>
      <c r="E43" s="283"/>
      <c r="F43" s="284"/>
      <c r="G43" s="283">
        <v>4236</v>
      </c>
      <c r="H43" s="284">
        <v>264</v>
      </c>
      <c r="I43" s="283">
        <v>10033</v>
      </c>
      <c r="J43" s="284">
        <v>500</v>
      </c>
      <c r="K43" s="283">
        <v>16572</v>
      </c>
      <c r="L43" s="284">
        <v>727</v>
      </c>
      <c r="M43" s="283">
        <v>23556</v>
      </c>
      <c r="N43" s="284">
        <v>1012</v>
      </c>
      <c r="O43" s="283">
        <v>31627</v>
      </c>
      <c r="P43" s="284">
        <v>1554</v>
      </c>
      <c r="Q43" s="283">
        <v>35219</v>
      </c>
      <c r="R43" s="284">
        <v>1730</v>
      </c>
      <c r="S43" s="283">
        <v>39196</v>
      </c>
      <c r="T43" s="284">
        <v>1898</v>
      </c>
      <c r="U43" s="283">
        <v>43305</v>
      </c>
      <c r="V43" s="284">
        <v>2109</v>
      </c>
      <c r="W43" s="283">
        <v>49783</v>
      </c>
      <c r="X43" s="284">
        <v>2280</v>
      </c>
      <c r="Y43" s="283">
        <v>52896</v>
      </c>
      <c r="Z43" s="284">
        <v>2498</v>
      </c>
      <c r="AA43" s="283">
        <v>57546</v>
      </c>
      <c r="AB43" s="284">
        <v>2693</v>
      </c>
      <c r="AC43" s="283">
        <v>62653</v>
      </c>
      <c r="AD43" s="284">
        <v>2930</v>
      </c>
      <c r="AE43" s="283">
        <v>68079</v>
      </c>
      <c r="AF43" s="284">
        <v>3159</v>
      </c>
      <c r="AG43" s="283">
        <v>72709</v>
      </c>
      <c r="AH43" s="284">
        <v>3356</v>
      </c>
      <c r="AI43" s="283">
        <v>79446</v>
      </c>
      <c r="AJ43" s="284">
        <v>3615</v>
      </c>
      <c r="AK43" s="283">
        <v>86593</v>
      </c>
      <c r="AL43" s="284">
        <v>3863</v>
      </c>
      <c r="AM43" s="283">
        <v>93116</v>
      </c>
      <c r="AN43" s="284">
        <v>4137</v>
      </c>
      <c r="AO43" s="283">
        <v>99797</v>
      </c>
      <c r="AP43" s="284">
        <v>4398</v>
      </c>
      <c r="AQ43" s="283">
        <v>106884</v>
      </c>
      <c r="AR43" s="284">
        <v>4622</v>
      </c>
      <c r="AS43" s="283">
        <v>111300</v>
      </c>
      <c r="AT43" s="284">
        <v>4804</v>
      </c>
      <c r="AU43" s="283">
        <v>119186</v>
      </c>
      <c r="AV43" s="284">
        <v>5005</v>
      </c>
      <c r="AW43" s="283">
        <v>125571</v>
      </c>
      <c r="AX43" s="284">
        <v>5258</v>
      </c>
      <c r="AY43" s="283">
        <v>131847</v>
      </c>
      <c r="AZ43" s="284">
        <v>5522</v>
      </c>
      <c r="BA43" s="283">
        <v>138028</v>
      </c>
      <c r="BB43" s="284">
        <v>5756</v>
      </c>
      <c r="BC43" s="283">
        <v>144052</v>
      </c>
      <c r="BD43" s="284">
        <v>6013</v>
      </c>
      <c r="BE43" s="283">
        <v>150112</v>
      </c>
      <c r="BF43" s="284">
        <v>6232</v>
      </c>
      <c r="BG43" s="283">
        <v>156778</v>
      </c>
      <c r="BH43" s="284">
        <v>6346</v>
      </c>
      <c r="BI43" s="283">
        <v>164145</v>
      </c>
      <c r="BJ43" s="284">
        <v>6843</v>
      </c>
      <c r="BK43" s="283">
        <v>170514</v>
      </c>
      <c r="BL43" s="284">
        <v>7082</v>
      </c>
      <c r="BM43" s="283">
        <v>178227</v>
      </c>
      <c r="BN43" s="284">
        <v>7320</v>
      </c>
      <c r="BO43" s="283">
        <v>184959</v>
      </c>
      <c r="BP43" s="284">
        <v>7580</v>
      </c>
      <c r="BQ43" s="283">
        <v>192157</v>
      </c>
      <c r="BR43" s="284">
        <v>7860</v>
      </c>
      <c r="BS43" s="283">
        <v>198626</v>
      </c>
      <c r="BT43" s="284">
        <v>8122</v>
      </c>
      <c r="BU43" s="283">
        <v>205643</v>
      </c>
      <c r="BV43" s="284">
        <v>8397</v>
      </c>
      <c r="BW43" s="283">
        <v>212534</v>
      </c>
      <c r="BX43" s="284">
        <v>8704</v>
      </c>
      <c r="BY43" s="283">
        <v>220023</v>
      </c>
      <c r="BZ43" s="284">
        <v>9057</v>
      </c>
      <c r="CA43" s="283">
        <v>226375</v>
      </c>
      <c r="CB43" s="284">
        <v>9347</v>
      </c>
      <c r="CC43" s="283">
        <v>233750</v>
      </c>
      <c r="CD43" s="284">
        <v>9661</v>
      </c>
      <c r="CE43" s="283">
        <v>239743</v>
      </c>
      <c r="CF43" s="284">
        <v>9965</v>
      </c>
      <c r="CG43" s="283">
        <v>250459</v>
      </c>
      <c r="CH43" s="284">
        <v>10320</v>
      </c>
      <c r="CI43" s="283">
        <v>257437</v>
      </c>
      <c r="CJ43" s="284">
        <v>10624</v>
      </c>
      <c r="CK43" s="283">
        <v>264699</v>
      </c>
      <c r="CL43" s="284">
        <v>10958</v>
      </c>
      <c r="CM43" s="283">
        <v>272362</v>
      </c>
      <c r="CN43" s="284">
        <v>11062</v>
      </c>
      <c r="CO43" s="283">
        <v>279997</v>
      </c>
      <c r="CP43" s="284">
        <v>11440</v>
      </c>
      <c r="CQ43" s="283">
        <v>287669</v>
      </c>
      <c r="CR43" s="284">
        <v>11829</v>
      </c>
      <c r="CS43" s="283">
        <v>295491</v>
      </c>
      <c r="CT43" s="284">
        <v>12188</v>
      </c>
      <c r="CU43" s="283">
        <v>303613</v>
      </c>
      <c r="CV43" s="284">
        <v>12610</v>
      </c>
      <c r="CW43" s="283">
        <v>312289</v>
      </c>
      <c r="CX43" s="284">
        <v>13032</v>
      </c>
      <c r="CY43" s="283">
        <v>320745</v>
      </c>
      <c r="CZ43" s="284">
        <v>13377</v>
      </c>
      <c r="DA43" s="283">
        <v>328691</v>
      </c>
      <c r="DB43" s="284">
        <v>13849</v>
      </c>
      <c r="DC43" s="283">
        <v>334358</v>
      </c>
      <c r="DD43" s="284">
        <v>14046</v>
      </c>
      <c r="DE43" s="283">
        <v>341600</v>
      </c>
      <c r="DF43" s="284">
        <v>14392</v>
      </c>
      <c r="DG43" s="283">
        <v>348960</v>
      </c>
      <c r="DH43" s="284">
        <v>14764</v>
      </c>
      <c r="DI43" s="283">
        <v>355879</v>
      </c>
      <c r="DJ43" s="284">
        <v>15047</v>
      </c>
      <c r="DK43" s="283">
        <v>362792</v>
      </c>
      <c r="DL43" s="284">
        <v>15394</v>
      </c>
      <c r="DM43" s="283">
        <v>370240</v>
      </c>
      <c r="DN43" s="284">
        <v>15803</v>
      </c>
      <c r="DO43" s="283">
        <v>377245</v>
      </c>
      <c r="DP43" s="285">
        <v>16280</v>
      </c>
      <c r="DQ43" s="283">
        <v>384541</v>
      </c>
      <c r="DR43" s="284">
        <v>16545</v>
      </c>
      <c r="DS43" s="283">
        <v>391342</v>
      </c>
      <c r="DT43" s="284">
        <v>17184</v>
      </c>
      <c r="DU43" s="283">
        <v>398889</v>
      </c>
      <c r="DV43" s="284">
        <v>17497</v>
      </c>
      <c r="DW43" s="283"/>
      <c r="DX43" s="285"/>
      <c r="DY43" s="91"/>
    </row>
    <row r="44" spans="1:129" s="156" customFormat="1" x14ac:dyDescent="0.2">
      <c r="A44" s="281">
        <v>38</v>
      </c>
      <c r="B44" s="282" t="s">
        <v>38</v>
      </c>
      <c r="C44" s="283"/>
      <c r="D44" s="284"/>
      <c r="E44" s="283"/>
      <c r="F44" s="284"/>
      <c r="G44" s="283">
        <v>25218</v>
      </c>
      <c r="H44" s="284">
        <v>606</v>
      </c>
      <c r="I44" s="283">
        <v>41674</v>
      </c>
      <c r="J44" s="284">
        <v>1029</v>
      </c>
      <c r="K44" s="283">
        <v>56527</v>
      </c>
      <c r="L44" s="284">
        <v>1374</v>
      </c>
      <c r="M44" s="283">
        <v>69951</v>
      </c>
      <c r="N44" s="284">
        <v>1628</v>
      </c>
      <c r="O44" s="283">
        <v>83201</v>
      </c>
      <c r="P44" s="284">
        <v>2251</v>
      </c>
      <c r="Q44" s="283">
        <v>88329</v>
      </c>
      <c r="R44" s="284">
        <v>2391</v>
      </c>
      <c r="S44" s="283">
        <v>94685</v>
      </c>
      <c r="T44" s="284">
        <v>2592</v>
      </c>
      <c r="U44" s="283">
        <v>100473</v>
      </c>
      <c r="V44" s="284">
        <v>2818</v>
      </c>
      <c r="W44" s="283">
        <v>106449</v>
      </c>
      <c r="X44" s="284">
        <v>2981</v>
      </c>
      <c r="Y44" s="283">
        <v>109343</v>
      </c>
      <c r="Z44" s="284">
        <v>3153</v>
      </c>
      <c r="AA44" s="283">
        <v>114178</v>
      </c>
      <c r="AB44" s="284">
        <v>3315</v>
      </c>
      <c r="AC44" s="283">
        <v>119028</v>
      </c>
      <c r="AD44" s="284">
        <v>3550</v>
      </c>
      <c r="AE44" s="283">
        <v>123149</v>
      </c>
      <c r="AF44" s="284">
        <v>3785</v>
      </c>
      <c r="AG44" s="283">
        <v>126744</v>
      </c>
      <c r="AH44" s="284">
        <v>3958</v>
      </c>
      <c r="AI44" s="283">
        <v>131552</v>
      </c>
      <c r="AJ44" s="284">
        <v>4199</v>
      </c>
      <c r="AK44" s="283">
        <v>136042</v>
      </c>
      <c r="AL44" s="284">
        <v>4422</v>
      </c>
      <c r="AM44" s="283">
        <v>139798</v>
      </c>
      <c r="AN44" s="284">
        <v>4614</v>
      </c>
      <c r="AO44" s="283">
        <v>143398</v>
      </c>
      <c r="AP44" s="284">
        <v>4792</v>
      </c>
      <c r="AQ44" s="283">
        <v>147539</v>
      </c>
      <c r="AR44" s="284">
        <v>5003</v>
      </c>
      <c r="AS44" s="283">
        <v>150639</v>
      </c>
      <c r="AT44" s="284">
        <v>5164</v>
      </c>
      <c r="AU44" s="283">
        <v>155701</v>
      </c>
      <c r="AV44" s="284">
        <v>5315</v>
      </c>
      <c r="AW44" s="283">
        <v>158960</v>
      </c>
      <c r="AX44" s="284">
        <v>5448</v>
      </c>
      <c r="AY44" s="283">
        <v>162991</v>
      </c>
      <c r="AZ44" s="284">
        <v>5631</v>
      </c>
      <c r="BA44" s="283">
        <v>167210</v>
      </c>
      <c r="BB44" s="284">
        <v>5855</v>
      </c>
      <c r="BC44" s="283">
        <v>170759</v>
      </c>
      <c r="BD44" s="284">
        <v>6025</v>
      </c>
      <c r="BE44" s="283">
        <v>174100</v>
      </c>
      <c r="BF44" s="284">
        <v>6185</v>
      </c>
      <c r="BG44" s="283">
        <v>178102</v>
      </c>
      <c r="BH44" s="284">
        <v>6405</v>
      </c>
      <c r="BI44" s="283">
        <v>182278</v>
      </c>
      <c r="BJ44" s="284">
        <v>6785</v>
      </c>
      <c r="BK44" s="283">
        <v>186049</v>
      </c>
      <c r="BL44" s="284">
        <v>6982</v>
      </c>
      <c r="BM44" s="283">
        <v>190144</v>
      </c>
      <c r="BN44" s="284">
        <v>7155</v>
      </c>
      <c r="BO44" s="283">
        <v>194607</v>
      </c>
      <c r="BP44" s="284">
        <v>7437</v>
      </c>
      <c r="BQ44" s="283">
        <v>199898</v>
      </c>
      <c r="BR44" s="284">
        <v>7738</v>
      </c>
      <c r="BS44" s="283">
        <v>204769</v>
      </c>
      <c r="BT44" s="284">
        <v>8016</v>
      </c>
      <c r="BU44" s="283">
        <v>208781</v>
      </c>
      <c r="BV44" s="284">
        <v>8206</v>
      </c>
      <c r="BW44" s="283">
        <v>213843</v>
      </c>
      <c r="BX44" s="284">
        <v>8519</v>
      </c>
      <c r="BY44" s="283">
        <v>219418</v>
      </c>
      <c r="BZ44" s="284">
        <v>8844</v>
      </c>
      <c r="CA44" s="283">
        <v>223060</v>
      </c>
      <c r="CB44" s="284">
        <v>9105</v>
      </c>
      <c r="CC44" s="283">
        <v>227595</v>
      </c>
      <c r="CD44" s="284">
        <v>9295</v>
      </c>
      <c r="CE44" s="283">
        <v>231964</v>
      </c>
      <c r="CF44" s="284">
        <v>9581</v>
      </c>
      <c r="CG44" s="283">
        <v>238144</v>
      </c>
      <c r="CH44" s="284">
        <v>9898</v>
      </c>
      <c r="CI44" s="283">
        <v>242724</v>
      </c>
      <c r="CJ44" s="284">
        <v>10141</v>
      </c>
      <c r="CK44" s="283">
        <v>247065</v>
      </c>
      <c r="CL44" s="284">
        <v>10379</v>
      </c>
      <c r="CM44" s="283">
        <v>251974</v>
      </c>
      <c r="CN44" s="284">
        <v>10576</v>
      </c>
      <c r="CO44" s="283">
        <v>257493</v>
      </c>
      <c r="CP44" s="284">
        <v>10936</v>
      </c>
      <c r="CQ44" s="283">
        <v>262239</v>
      </c>
      <c r="CR44" s="284">
        <v>11222</v>
      </c>
      <c r="CS44" s="283">
        <v>266893</v>
      </c>
      <c r="CT44" s="284">
        <v>11473</v>
      </c>
      <c r="CU44" s="283">
        <v>271866</v>
      </c>
      <c r="CV44" s="284">
        <v>11794</v>
      </c>
      <c r="CW44" s="283">
        <v>277277</v>
      </c>
      <c r="CX44" s="284">
        <v>12167</v>
      </c>
      <c r="CY44" s="283">
        <v>280981</v>
      </c>
      <c r="CZ44" s="284">
        <v>12379</v>
      </c>
      <c r="DA44" s="283">
        <v>285128</v>
      </c>
      <c r="DB44" s="284">
        <v>12741</v>
      </c>
      <c r="DC44" s="283">
        <v>286099</v>
      </c>
      <c r="DD44" s="284">
        <v>12805</v>
      </c>
      <c r="DE44" s="283">
        <v>287629</v>
      </c>
      <c r="DF44" s="284">
        <v>12953</v>
      </c>
      <c r="DG44" s="283">
        <v>289498</v>
      </c>
      <c r="DH44" s="284">
        <v>13183</v>
      </c>
      <c r="DI44" s="283">
        <v>291762</v>
      </c>
      <c r="DJ44" s="284">
        <v>13367</v>
      </c>
      <c r="DK44" s="283">
        <v>294307</v>
      </c>
      <c r="DL44" s="284">
        <v>13574</v>
      </c>
      <c r="DM44" s="283">
        <v>297812</v>
      </c>
      <c r="DN44" s="284">
        <v>13812</v>
      </c>
      <c r="DO44" s="283">
        <v>301562</v>
      </c>
      <c r="DP44" s="285">
        <v>14228</v>
      </c>
      <c r="DQ44" s="283">
        <v>305108</v>
      </c>
      <c r="DR44" s="284">
        <v>14457</v>
      </c>
      <c r="DS44" s="283">
        <v>309301</v>
      </c>
      <c r="DT44" s="284">
        <v>15119</v>
      </c>
      <c r="DU44" s="283">
        <v>314409</v>
      </c>
      <c r="DV44" s="284">
        <v>15421</v>
      </c>
      <c r="DW44" s="283"/>
      <c r="DX44" s="285"/>
      <c r="DY44" s="91"/>
    </row>
    <row r="45" spans="1:129" s="156" customFormat="1" x14ac:dyDescent="0.2">
      <c r="A45" s="281">
        <v>39</v>
      </c>
      <c r="B45" s="282" t="s">
        <v>39</v>
      </c>
      <c r="C45" s="283"/>
      <c r="D45" s="284"/>
      <c r="E45" s="283"/>
      <c r="F45" s="284"/>
      <c r="G45" s="283">
        <v>20002</v>
      </c>
      <c r="H45" s="284">
        <v>2096</v>
      </c>
      <c r="I45" s="283">
        <v>36514</v>
      </c>
      <c r="J45" s="284">
        <v>4070</v>
      </c>
      <c r="K45" s="283">
        <v>51237</v>
      </c>
      <c r="L45" s="284">
        <v>5407</v>
      </c>
      <c r="M45" s="283">
        <v>64214</v>
      </c>
      <c r="N45" s="284">
        <v>6587</v>
      </c>
      <c r="O45" s="283">
        <v>78066</v>
      </c>
      <c r="P45" s="284">
        <v>9108</v>
      </c>
      <c r="Q45" s="283">
        <v>82325</v>
      </c>
      <c r="R45" s="284">
        <v>9699</v>
      </c>
      <c r="S45" s="283">
        <v>90071</v>
      </c>
      <c r="T45" s="284">
        <v>10767</v>
      </c>
      <c r="U45" s="283">
        <v>96606</v>
      </c>
      <c r="V45" s="284">
        <v>11594</v>
      </c>
      <c r="W45" s="283">
        <v>105568</v>
      </c>
      <c r="X45" s="284">
        <v>12644</v>
      </c>
      <c r="Y45" s="283">
        <v>109173</v>
      </c>
      <c r="Z45" s="284">
        <v>13454</v>
      </c>
      <c r="AA45" s="283">
        <v>117021</v>
      </c>
      <c r="AB45" s="284">
        <v>14699</v>
      </c>
      <c r="AC45" s="283">
        <v>124203</v>
      </c>
      <c r="AD45" s="284">
        <v>15874</v>
      </c>
      <c r="AE45" s="283">
        <v>130439</v>
      </c>
      <c r="AF45" s="284">
        <v>17087</v>
      </c>
      <c r="AG45" s="283">
        <v>135106</v>
      </c>
      <c r="AH45" s="284">
        <v>17788</v>
      </c>
      <c r="AI45" s="283">
        <v>143665</v>
      </c>
      <c r="AJ45" s="284">
        <v>19369</v>
      </c>
      <c r="AK45" s="283">
        <v>150565</v>
      </c>
      <c r="AL45" s="284">
        <v>20528</v>
      </c>
      <c r="AM45" s="283">
        <v>156537</v>
      </c>
      <c r="AN45" s="284">
        <v>21659</v>
      </c>
      <c r="AO45" s="283">
        <v>161401</v>
      </c>
      <c r="AP45" s="284">
        <v>22457</v>
      </c>
      <c r="AQ45" s="283">
        <v>168761</v>
      </c>
      <c r="AR45" s="284">
        <v>23735</v>
      </c>
      <c r="AS45" s="283">
        <v>173725</v>
      </c>
      <c r="AT45" s="284">
        <v>24576</v>
      </c>
      <c r="AU45" s="283">
        <v>181261</v>
      </c>
      <c r="AV45" s="284">
        <v>25425</v>
      </c>
      <c r="AW45" s="283">
        <v>185388</v>
      </c>
      <c r="AX45" s="284">
        <v>26102</v>
      </c>
      <c r="AY45" s="283">
        <v>192091</v>
      </c>
      <c r="AZ45" s="284">
        <v>27389</v>
      </c>
      <c r="BA45" s="283">
        <v>199289</v>
      </c>
      <c r="BB45" s="284">
        <v>28606</v>
      </c>
      <c r="BC45" s="283">
        <v>205376</v>
      </c>
      <c r="BD45" s="284">
        <v>29716</v>
      </c>
      <c r="BE45" s="283">
        <v>209770</v>
      </c>
      <c r="BF45" s="284">
        <v>30496</v>
      </c>
      <c r="BG45" s="283">
        <v>216673</v>
      </c>
      <c r="BH45" s="284">
        <v>32215</v>
      </c>
      <c r="BI45" s="283">
        <v>223979</v>
      </c>
      <c r="BJ45" s="284">
        <v>34481</v>
      </c>
      <c r="BK45" s="283">
        <v>230331</v>
      </c>
      <c r="BL45" s="284">
        <v>36311</v>
      </c>
      <c r="BM45" s="283">
        <v>235642</v>
      </c>
      <c r="BN45" s="284">
        <v>37493</v>
      </c>
      <c r="BO45" s="283">
        <v>243397</v>
      </c>
      <c r="BP45" s="284">
        <v>39957</v>
      </c>
      <c r="BQ45" s="283">
        <v>252706</v>
      </c>
      <c r="BR45" s="284">
        <v>42224</v>
      </c>
      <c r="BS45" s="283">
        <v>260856</v>
      </c>
      <c r="BT45" s="284">
        <v>44336</v>
      </c>
      <c r="BU45" s="283">
        <v>266377</v>
      </c>
      <c r="BV45" s="284">
        <v>45827</v>
      </c>
      <c r="BW45" s="283">
        <v>274511</v>
      </c>
      <c r="BX45" s="284">
        <v>48484</v>
      </c>
      <c r="BY45" s="283">
        <v>284190</v>
      </c>
      <c r="BZ45" s="284">
        <v>51217</v>
      </c>
      <c r="CA45" s="283">
        <v>290185</v>
      </c>
      <c r="CB45" s="284">
        <v>53351</v>
      </c>
      <c r="CC45" s="283">
        <v>295393</v>
      </c>
      <c r="CD45" s="284">
        <v>54762</v>
      </c>
      <c r="CE45" s="283">
        <v>302471</v>
      </c>
      <c r="CF45" s="284">
        <v>57526</v>
      </c>
      <c r="CG45" s="283">
        <v>312245</v>
      </c>
      <c r="CH45" s="284">
        <v>59997</v>
      </c>
      <c r="CI45" s="283">
        <v>319501</v>
      </c>
      <c r="CJ45" s="284">
        <v>61952</v>
      </c>
      <c r="CK45" s="283">
        <v>324642</v>
      </c>
      <c r="CL45" s="284">
        <v>63571</v>
      </c>
      <c r="CM45" s="283">
        <v>332816</v>
      </c>
      <c r="CN45" s="284">
        <v>66722</v>
      </c>
      <c r="CO45" s="283">
        <v>342053</v>
      </c>
      <c r="CP45" s="284">
        <v>69565</v>
      </c>
      <c r="CQ45" s="283">
        <v>350068</v>
      </c>
      <c r="CR45" s="284">
        <v>71950</v>
      </c>
      <c r="CS45" s="283">
        <v>355600</v>
      </c>
      <c r="CT45" s="284">
        <v>73587</v>
      </c>
      <c r="CU45" s="283">
        <v>364333</v>
      </c>
      <c r="CV45" s="284">
        <v>76552</v>
      </c>
      <c r="CW45" s="283">
        <v>374071</v>
      </c>
      <c r="CX45" s="284">
        <v>79513</v>
      </c>
      <c r="CY45" s="283">
        <v>381016</v>
      </c>
      <c r="CZ45" s="284">
        <v>81542</v>
      </c>
      <c r="DA45" s="283">
        <v>385881</v>
      </c>
      <c r="DB45" s="284">
        <v>83129</v>
      </c>
      <c r="DC45" s="283">
        <v>386721</v>
      </c>
      <c r="DD45" s="284">
        <v>83348</v>
      </c>
      <c r="DE45" s="283">
        <v>387356</v>
      </c>
      <c r="DF45" s="284">
        <v>83632</v>
      </c>
      <c r="DG45" s="283">
        <v>388201</v>
      </c>
      <c r="DH45" s="284">
        <v>83959</v>
      </c>
      <c r="DI45" s="283">
        <v>389221</v>
      </c>
      <c r="DJ45" s="284">
        <v>84210</v>
      </c>
      <c r="DK45" s="283">
        <v>390530</v>
      </c>
      <c r="DL45" s="284">
        <v>84532</v>
      </c>
      <c r="DM45" s="283">
        <v>392464</v>
      </c>
      <c r="DN45" s="284">
        <v>85952</v>
      </c>
      <c r="DO45" s="283">
        <v>395230</v>
      </c>
      <c r="DP45" s="285">
        <v>87045</v>
      </c>
      <c r="DQ45" s="283">
        <v>397937</v>
      </c>
      <c r="DR45" s="284">
        <v>87783</v>
      </c>
      <c r="DS45" s="283">
        <v>406184</v>
      </c>
      <c r="DT45" s="284">
        <v>91230</v>
      </c>
      <c r="DU45" s="283">
        <v>415692</v>
      </c>
      <c r="DV45" s="284">
        <v>93288</v>
      </c>
      <c r="DW45" s="283"/>
      <c r="DX45" s="285"/>
      <c r="DY45" s="91"/>
    </row>
    <row r="46" spans="1:129" s="156" customFormat="1" ht="14.25" customHeight="1" x14ac:dyDescent="0.2">
      <c r="A46" s="281">
        <v>40</v>
      </c>
      <c r="B46" s="282" t="s">
        <v>40</v>
      </c>
      <c r="C46" s="283"/>
      <c r="D46" s="284"/>
      <c r="E46" s="283"/>
      <c r="F46" s="284"/>
      <c r="G46" s="283">
        <v>1133</v>
      </c>
      <c r="H46" s="284">
        <v>65</v>
      </c>
      <c r="I46" s="283">
        <v>2478</v>
      </c>
      <c r="J46" s="284">
        <v>168</v>
      </c>
      <c r="K46" s="283">
        <v>3654</v>
      </c>
      <c r="L46" s="284">
        <v>229</v>
      </c>
      <c r="M46" s="283">
        <v>5022</v>
      </c>
      <c r="N46" s="284">
        <v>294</v>
      </c>
      <c r="O46" s="283">
        <v>6436</v>
      </c>
      <c r="P46" s="284">
        <v>481</v>
      </c>
      <c r="Q46" s="283">
        <v>7123</v>
      </c>
      <c r="R46" s="284">
        <v>550</v>
      </c>
      <c r="S46" s="283">
        <v>7841</v>
      </c>
      <c r="T46" s="284">
        <v>604</v>
      </c>
      <c r="U46" s="283">
        <v>8493</v>
      </c>
      <c r="V46" s="284">
        <v>671</v>
      </c>
      <c r="W46" s="283">
        <v>9337</v>
      </c>
      <c r="X46" s="284">
        <v>744</v>
      </c>
      <c r="Y46" s="283">
        <v>9810</v>
      </c>
      <c r="Z46" s="284">
        <v>848</v>
      </c>
      <c r="AA46" s="283">
        <v>10504</v>
      </c>
      <c r="AB46" s="284">
        <v>915</v>
      </c>
      <c r="AC46" s="283">
        <v>11211</v>
      </c>
      <c r="AD46" s="284">
        <v>972</v>
      </c>
      <c r="AE46" s="283">
        <v>11933</v>
      </c>
      <c r="AF46" s="284">
        <v>1048</v>
      </c>
      <c r="AG46" s="283">
        <v>12502</v>
      </c>
      <c r="AH46" s="284">
        <v>1123</v>
      </c>
      <c r="AI46" s="283">
        <v>13268</v>
      </c>
      <c r="AJ46" s="284">
        <v>1236</v>
      </c>
      <c r="AK46" s="283">
        <v>13949</v>
      </c>
      <c r="AL46" s="284">
        <v>1327</v>
      </c>
      <c r="AM46" s="283">
        <v>14602</v>
      </c>
      <c r="AN46" s="284">
        <v>1416</v>
      </c>
      <c r="AO46" s="283">
        <v>15260</v>
      </c>
      <c r="AP46" s="284">
        <v>1518</v>
      </c>
      <c r="AQ46" s="283">
        <v>15960</v>
      </c>
      <c r="AR46" s="284">
        <v>1628</v>
      </c>
      <c r="AS46" s="283">
        <v>16444</v>
      </c>
      <c r="AT46" s="284">
        <v>1694</v>
      </c>
      <c r="AU46" s="283">
        <v>17180</v>
      </c>
      <c r="AV46" s="284">
        <v>1757</v>
      </c>
      <c r="AW46" s="283">
        <v>17867</v>
      </c>
      <c r="AX46" s="284">
        <v>1817</v>
      </c>
      <c r="AY46" s="283">
        <v>18517</v>
      </c>
      <c r="AZ46" s="284">
        <v>1898</v>
      </c>
      <c r="BA46" s="283">
        <v>19147</v>
      </c>
      <c r="BB46" s="284">
        <v>1973</v>
      </c>
      <c r="BC46" s="283">
        <v>19795</v>
      </c>
      <c r="BD46" s="284">
        <v>2055</v>
      </c>
      <c r="BE46" s="283">
        <v>20471</v>
      </c>
      <c r="BF46" s="284">
        <v>2127</v>
      </c>
      <c r="BG46" s="283">
        <v>21109</v>
      </c>
      <c r="BH46" s="284">
        <v>2189</v>
      </c>
      <c r="BI46" s="283">
        <v>21723</v>
      </c>
      <c r="BJ46" s="284">
        <v>2295</v>
      </c>
      <c r="BK46" s="283">
        <v>22299</v>
      </c>
      <c r="BL46" s="284">
        <v>2379</v>
      </c>
      <c r="BM46" s="283">
        <v>22931</v>
      </c>
      <c r="BN46" s="284">
        <v>2473</v>
      </c>
      <c r="BO46" s="283">
        <v>23517</v>
      </c>
      <c r="BP46" s="284">
        <v>2558</v>
      </c>
      <c r="BQ46" s="283">
        <v>24144</v>
      </c>
      <c r="BR46" s="284">
        <v>2638</v>
      </c>
      <c r="BS46" s="283">
        <v>24739</v>
      </c>
      <c r="BT46" s="284">
        <v>2725</v>
      </c>
      <c r="BU46" s="283">
        <v>25373</v>
      </c>
      <c r="BV46" s="284">
        <v>2817</v>
      </c>
      <c r="BW46" s="283">
        <v>25968</v>
      </c>
      <c r="BX46" s="284">
        <v>2927</v>
      </c>
      <c r="BY46" s="283">
        <v>26574</v>
      </c>
      <c r="BZ46" s="284">
        <v>3021</v>
      </c>
      <c r="CA46" s="283">
        <v>27152</v>
      </c>
      <c r="CB46" s="284">
        <v>3094</v>
      </c>
      <c r="CC46" s="283">
        <v>27722</v>
      </c>
      <c r="CD46" s="284">
        <v>3143</v>
      </c>
      <c r="CE46" s="283">
        <v>28232</v>
      </c>
      <c r="CF46" s="284">
        <v>3214</v>
      </c>
      <c r="CG46" s="283" t="str">
        <f>CONCATENATE(TEXT(27137,"#.###"), " (***)")</f>
        <v>27.137 (***)</v>
      </c>
      <c r="CH46" s="284">
        <v>3275</v>
      </c>
      <c r="CI46" s="283" t="str">
        <f>CONCATENATE(TEXT(27695,"#.###"), " (***)")</f>
        <v>27.695 (***)</v>
      </c>
      <c r="CJ46" s="284">
        <v>3363</v>
      </c>
      <c r="CK46" s="283">
        <v>28268</v>
      </c>
      <c r="CL46" s="284">
        <v>3437</v>
      </c>
      <c r="CM46" s="283">
        <v>28782</v>
      </c>
      <c r="CN46" s="284">
        <v>3459</v>
      </c>
      <c r="CO46" s="283">
        <v>29371</v>
      </c>
      <c r="CP46" s="284">
        <v>3534</v>
      </c>
      <c r="CQ46" s="283">
        <v>29934</v>
      </c>
      <c r="CR46" s="284">
        <v>3640</v>
      </c>
      <c r="CS46" s="283">
        <v>30562</v>
      </c>
      <c r="CT46" s="284">
        <v>3708</v>
      </c>
      <c r="CU46" s="283">
        <v>31130</v>
      </c>
      <c r="CV46" s="284">
        <v>3773</v>
      </c>
      <c r="CW46" s="283">
        <v>31711</v>
      </c>
      <c r="CX46" s="284">
        <v>3851</v>
      </c>
      <c r="CY46" s="283">
        <v>32323</v>
      </c>
      <c r="CZ46" s="284">
        <v>3900</v>
      </c>
      <c r="DA46" s="283">
        <v>32886</v>
      </c>
      <c r="DB46" s="284">
        <v>3962</v>
      </c>
      <c r="DC46" s="283">
        <v>33428</v>
      </c>
      <c r="DD46" s="284">
        <v>4025</v>
      </c>
      <c r="DE46" s="283">
        <v>34019</v>
      </c>
      <c r="DF46" s="284">
        <v>4091</v>
      </c>
      <c r="DG46" s="283">
        <v>34502</v>
      </c>
      <c r="DH46" s="284">
        <v>4140</v>
      </c>
      <c r="DI46" s="283">
        <v>35030</v>
      </c>
      <c r="DJ46" s="284">
        <v>4188</v>
      </c>
      <c r="DK46" s="283">
        <v>35629</v>
      </c>
      <c r="DL46" s="284">
        <v>4242</v>
      </c>
      <c r="DM46" s="283">
        <v>36115</v>
      </c>
      <c r="DN46" s="284">
        <v>4367</v>
      </c>
      <c r="DO46" s="283">
        <v>36653</v>
      </c>
      <c r="DP46" s="285">
        <v>4416</v>
      </c>
      <c r="DQ46" s="283">
        <v>37153</v>
      </c>
      <c r="DR46" s="284">
        <v>4464</v>
      </c>
      <c r="DS46" s="283">
        <v>37743</v>
      </c>
      <c r="DT46" s="284">
        <v>4604</v>
      </c>
      <c r="DU46" s="283">
        <v>38289</v>
      </c>
      <c r="DV46" s="284">
        <v>4645</v>
      </c>
      <c r="DW46" s="283"/>
      <c r="DX46" s="285"/>
      <c r="DY46" s="91"/>
    </row>
    <row r="47" spans="1:129" s="156" customFormat="1" ht="14.25" customHeight="1" x14ac:dyDescent="0.2">
      <c r="A47" s="281">
        <v>41</v>
      </c>
      <c r="B47" s="282" t="s">
        <v>41</v>
      </c>
      <c r="C47" s="283"/>
      <c r="D47" s="284"/>
      <c r="E47" s="283"/>
      <c r="F47" s="284"/>
      <c r="G47" s="283"/>
      <c r="H47" s="284"/>
      <c r="I47" s="283"/>
      <c r="J47" s="284"/>
      <c r="K47" s="283">
        <v>14400</v>
      </c>
      <c r="L47" s="284">
        <v>627</v>
      </c>
      <c r="M47" s="283">
        <v>35944</v>
      </c>
      <c r="N47" s="284">
        <v>1234</v>
      </c>
      <c r="O47" s="283">
        <v>58383</v>
      </c>
      <c r="P47" s="284">
        <v>2103</v>
      </c>
      <c r="Q47" s="283">
        <v>70818</v>
      </c>
      <c r="R47" s="284">
        <v>2370</v>
      </c>
      <c r="S47" s="283">
        <v>85097</v>
      </c>
      <c r="T47" s="284">
        <v>2681</v>
      </c>
      <c r="U47" s="283">
        <v>96669</v>
      </c>
      <c r="V47" s="284">
        <v>3001</v>
      </c>
      <c r="W47" s="283">
        <v>113081</v>
      </c>
      <c r="X47" s="284">
        <v>3325</v>
      </c>
      <c r="Y47" s="283">
        <v>122104</v>
      </c>
      <c r="Z47" s="284">
        <v>3668</v>
      </c>
      <c r="AA47" s="283">
        <v>136965</v>
      </c>
      <c r="AB47" s="284">
        <v>4014</v>
      </c>
      <c r="AC47" s="283">
        <v>150446</v>
      </c>
      <c r="AD47" s="284">
        <v>4454</v>
      </c>
      <c r="AE47" s="283">
        <v>164996</v>
      </c>
      <c r="AF47" s="284">
        <v>4934</v>
      </c>
      <c r="AG47" s="283">
        <v>179918</v>
      </c>
      <c r="AH47" s="284">
        <v>5316</v>
      </c>
      <c r="AI47" s="283">
        <v>197698</v>
      </c>
      <c r="AJ47" s="284">
        <v>5880</v>
      </c>
      <c r="AK47" s="283">
        <v>212629</v>
      </c>
      <c r="AL47" s="284">
        <v>6332</v>
      </c>
      <c r="AM47" s="283">
        <v>227141</v>
      </c>
      <c r="AN47" s="284">
        <v>6787</v>
      </c>
      <c r="AO47" s="283">
        <v>244471</v>
      </c>
      <c r="AP47" s="284">
        <v>7258</v>
      </c>
      <c r="AQ47" s="283">
        <v>260837</v>
      </c>
      <c r="AR47" s="284">
        <v>7743</v>
      </c>
      <c r="AS47" s="283">
        <v>270940</v>
      </c>
      <c r="AT47" s="284">
        <v>8196</v>
      </c>
      <c r="AU47" s="283">
        <v>289365</v>
      </c>
      <c r="AV47" s="284">
        <v>8682</v>
      </c>
      <c r="AW47" s="283">
        <v>304710</v>
      </c>
      <c r="AX47" s="284">
        <v>9117</v>
      </c>
      <c r="AY47" s="283">
        <v>320598</v>
      </c>
      <c r="AZ47" s="284">
        <v>9684</v>
      </c>
      <c r="BA47" s="283">
        <v>335209</v>
      </c>
      <c r="BB47" s="284">
        <v>10229</v>
      </c>
      <c r="BC47" s="283">
        <v>350049</v>
      </c>
      <c r="BD47" s="284">
        <v>10862</v>
      </c>
      <c r="BE47" s="283">
        <v>367397</v>
      </c>
      <c r="BF47" s="284">
        <v>11489</v>
      </c>
      <c r="BG47" s="283">
        <v>384476</v>
      </c>
      <c r="BH47" s="284">
        <v>12194</v>
      </c>
      <c r="BI47" s="283">
        <v>399304</v>
      </c>
      <c r="BJ47" s="284">
        <v>13128</v>
      </c>
      <c r="BK47" s="283">
        <v>414011</v>
      </c>
      <c r="BL47" s="284">
        <v>13751</v>
      </c>
      <c r="BM47" s="283">
        <v>432029</v>
      </c>
      <c r="BN47" s="284">
        <v>14420</v>
      </c>
      <c r="BO47" s="283">
        <v>447414</v>
      </c>
      <c r="BP47" s="284">
        <v>15095</v>
      </c>
      <c r="BQ47" s="283">
        <v>462843</v>
      </c>
      <c r="BR47" s="284">
        <v>15815</v>
      </c>
      <c r="BS47" s="283">
        <v>478437</v>
      </c>
      <c r="BT47" s="284">
        <v>16559</v>
      </c>
      <c r="BU47" s="283">
        <v>494691</v>
      </c>
      <c r="BV47" s="284">
        <v>17323</v>
      </c>
      <c r="BW47" s="283">
        <v>511268</v>
      </c>
      <c r="BX47" s="284">
        <v>18135</v>
      </c>
      <c r="BY47" s="283">
        <v>527448</v>
      </c>
      <c r="BZ47" s="284">
        <v>18943</v>
      </c>
      <c r="CA47" s="283">
        <v>540041</v>
      </c>
      <c r="CB47" s="284">
        <v>19674</v>
      </c>
      <c r="CC47" s="283">
        <v>558773</v>
      </c>
      <c r="CD47" s="284">
        <v>20310</v>
      </c>
      <c r="CE47" s="283">
        <v>574230</v>
      </c>
      <c r="CF47" s="284">
        <v>20968</v>
      </c>
      <c r="CG47" s="283">
        <v>591841</v>
      </c>
      <c r="CH47" s="284">
        <v>21685</v>
      </c>
      <c r="CI47" s="283">
        <v>608349</v>
      </c>
      <c r="CJ47" s="284">
        <v>22430</v>
      </c>
      <c r="CK47" s="283">
        <v>626927</v>
      </c>
      <c r="CL47" s="284">
        <v>23178</v>
      </c>
      <c r="CM47" s="283">
        <v>645011</v>
      </c>
      <c r="CN47" s="284">
        <v>23935</v>
      </c>
      <c r="CO47" s="283">
        <v>661452</v>
      </c>
      <c r="CP47" s="284">
        <v>24802</v>
      </c>
      <c r="CQ47" s="283">
        <v>679423</v>
      </c>
      <c r="CR47" s="284">
        <v>25620</v>
      </c>
      <c r="CS47" s="283">
        <v>699489</v>
      </c>
      <c r="CT47" s="284">
        <v>26478</v>
      </c>
      <c r="CU47" s="283">
        <v>718759</v>
      </c>
      <c r="CV47" s="284">
        <v>27373</v>
      </c>
      <c r="CW47" s="283">
        <v>736823</v>
      </c>
      <c r="CX47" s="284">
        <v>28279</v>
      </c>
      <c r="CY47" s="283">
        <v>752021</v>
      </c>
      <c r="CZ47" s="284">
        <v>28850</v>
      </c>
      <c r="DA47" s="283">
        <v>772487</v>
      </c>
      <c r="DB47" s="284">
        <v>30063</v>
      </c>
      <c r="DC47" s="283">
        <v>775165</v>
      </c>
      <c r="DD47" s="284">
        <v>30205</v>
      </c>
      <c r="DE47" s="283">
        <v>781165</v>
      </c>
      <c r="DF47" s="284">
        <v>30570</v>
      </c>
      <c r="DG47" s="283">
        <v>790681</v>
      </c>
      <c r="DH47" s="284">
        <v>31169</v>
      </c>
      <c r="DI47" s="283">
        <v>801962</v>
      </c>
      <c r="DJ47" s="284">
        <v>31724</v>
      </c>
      <c r="DK47" s="283">
        <v>813095</v>
      </c>
      <c r="DL47" s="284">
        <v>32205</v>
      </c>
      <c r="DM47" s="283">
        <v>827687</v>
      </c>
      <c r="DN47" s="284">
        <v>32701</v>
      </c>
      <c r="DO47" s="283">
        <v>845381</v>
      </c>
      <c r="DP47" s="285">
        <v>33711</v>
      </c>
      <c r="DQ47" s="283">
        <v>862769</v>
      </c>
      <c r="DR47" s="284">
        <v>34244</v>
      </c>
      <c r="DS47" s="283">
        <v>880008</v>
      </c>
      <c r="DT47" s="284">
        <v>35509</v>
      </c>
      <c r="DU47" s="283">
        <v>898445</v>
      </c>
      <c r="DV47" s="284">
        <v>36075</v>
      </c>
      <c r="DW47" s="283"/>
      <c r="DX47" s="285"/>
      <c r="DY47" s="91"/>
    </row>
    <row r="48" spans="1:129" s="156" customFormat="1" x14ac:dyDescent="0.2">
      <c r="A48" s="281">
        <v>42</v>
      </c>
      <c r="B48" s="282" t="s">
        <v>42</v>
      </c>
      <c r="C48" s="283"/>
      <c r="D48" s="284"/>
      <c r="E48" s="283"/>
      <c r="F48" s="284"/>
      <c r="G48" s="283"/>
      <c r="H48" s="284"/>
      <c r="I48" s="283"/>
      <c r="J48" s="284"/>
      <c r="K48" s="283">
        <v>267</v>
      </c>
      <c r="L48" s="284">
        <v>24</v>
      </c>
      <c r="M48" s="283">
        <v>649</v>
      </c>
      <c r="N48" s="284">
        <v>74</v>
      </c>
      <c r="O48" s="283">
        <v>1154</v>
      </c>
      <c r="P48" s="284">
        <v>138</v>
      </c>
      <c r="Q48" s="283">
        <v>1341</v>
      </c>
      <c r="R48" s="284">
        <v>156</v>
      </c>
      <c r="S48" s="283">
        <v>1521</v>
      </c>
      <c r="T48" s="284">
        <v>174</v>
      </c>
      <c r="U48" s="283">
        <v>1704</v>
      </c>
      <c r="V48" s="284">
        <v>203</v>
      </c>
      <c r="W48" s="283">
        <v>1934</v>
      </c>
      <c r="X48" s="284">
        <v>225</v>
      </c>
      <c r="Y48" s="283">
        <v>2050</v>
      </c>
      <c r="Z48" s="284">
        <v>247</v>
      </c>
      <c r="AA48" s="283">
        <v>2230</v>
      </c>
      <c r="AB48" s="284">
        <v>261</v>
      </c>
      <c r="AC48" s="283">
        <v>2423</v>
      </c>
      <c r="AD48" s="284">
        <v>286</v>
      </c>
      <c r="AE48" s="283">
        <v>2631</v>
      </c>
      <c r="AF48" s="284">
        <v>311</v>
      </c>
      <c r="AG48" s="283">
        <v>2793</v>
      </c>
      <c r="AH48" s="284">
        <v>329</v>
      </c>
      <c r="AI48" s="283">
        <v>3009</v>
      </c>
      <c r="AJ48" s="284">
        <v>352</v>
      </c>
      <c r="AK48" s="283">
        <v>3220</v>
      </c>
      <c r="AL48" s="284">
        <v>383</v>
      </c>
      <c r="AM48" s="283">
        <v>3408</v>
      </c>
      <c r="AN48" s="284">
        <v>402</v>
      </c>
      <c r="AO48" s="283">
        <v>3598</v>
      </c>
      <c r="AP48" s="284">
        <v>428</v>
      </c>
      <c r="AQ48" s="283">
        <v>3783</v>
      </c>
      <c r="AR48" s="284">
        <v>445</v>
      </c>
      <c r="AS48" s="283">
        <v>3893</v>
      </c>
      <c r="AT48" s="284">
        <v>461</v>
      </c>
      <c r="AU48" s="283">
        <v>4138</v>
      </c>
      <c r="AV48" s="284">
        <v>478</v>
      </c>
      <c r="AW48" s="283">
        <v>4328</v>
      </c>
      <c r="AX48" s="284">
        <v>500</v>
      </c>
      <c r="AY48" s="283">
        <v>4517</v>
      </c>
      <c r="AZ48" s="284">
        <v>516</v>
      </c>
      <c r="BA48" s="283">
        <v>4712</v>
      </c>
      <c r="BB48" s="284">
        <v>536</v>
      </c>
      <c r="BC48" s="283">
        <v>4882</v>
      </c>
      <c r="BD48" s="284">
        <v>558</v>
      </c>
      <c r="BE48" s="283">
        <v>5035</v>
      </c>
      <c r="BF48" s="284">
        <v>569</v>
      </c>
      <c r="BG48" s="283">
        <v>5195</v>
      </c>
      <c r="BH48" s="284">
        <v>577</v>
      </c>
      <c r="BI48" s="283">
        <v>5362</v>
      </c>
      <c r="BJ48" s="284">
        <v>610</v>
      </c>
      <c r="BK48" s="283">
        <v>5529</v>
      </c>
      <c r="BL48" s="284">
        <v>629</v>
      </c>
      <c r="BM48" s="283">
        <v>5689</v>
      </c>
      <c r="BN48" s="284">
        <v>644</v>
      </c>
      <c r="BO48" s="283">
        <v>5872</v>
      </c>
      <c r="BP48" s="284">
        <v>668</v>
      </c>
      <c r="BQ48" s="283">
        <v>6058</v>
      </c>
      <c r="BR48" s="284">
        <v>692</v>
      </c>
      <c r="BS48" s="283">
        <v>6229</v>
      </c>
      <c r="BT48" s="284">
        <v>723</v>
      </c>
      <c r="BU48" s="283">
        <v>6383</v>
      </c>
      <c r="BV48" s="284">
        <v>754</v>
      </c>
      <c r="BW48" s="283">
        <v>6525</v>
      </c>
      <c r="BX48" s="284">
        <v>773</v>
      </c>
      <c r="BY48" s="283">
        <v>6697</v>
      </c>
      <c r="BZ48" s="284">
        <v>791</v>
      </c>
      <c r="CA48" s="283">
        <v>6865</v>
      </c>
      <c r="CB48" s="284">
        <v>813</v>
      </c>
      <c r="CC48" s="283">
        <v>7029</v>
      </c>
      <c r="CD48" s="284">
        <v>836</v>
      </c>
      <c r="CE48" s="283">
        <v>7188</v>
      </c>
      <c r="CF48" s="284">
        <v>853</v>
      </c>
      <c r="CG48" s="283">
        <v>7395</v>
      </c>
      <c r="CH48" s="284">
        <v>881</v>
      </c>
      <c r="CI48" s="283">
        <v>7648</v>
      </c>
      <c r="CJ48" s="284">
        <v>896</v>
      </c>
      <c r="CK48" s="283">
        <v>7933</v>
      </c>
      <c r="CL48" s="284">
        <v>924</v>
      </c>
      <c r="CM48" s="283">
        <v>8231</v>
      </c>
      <c r="CN48" s="284">
        <v>920</v>
      </c>
      <c r="CO48" s="283">
        <v>8543</v>
      </c>
      <c r="CP48" s="284">
        <v>941</v>
      </c>
      <c r="CQ48" s="283">
        <v>8911</v>
      </c>
      <c r="CR48" s="284">
        <v>962</v>
      </c>
      <c r="CS48" s="283">
        <v>9244</v>
      </c>
      <c r="CT48" s="284">
        <v>980</v>
      </c>
      <c r="CU48" s="283">
        <v>9578</v>
      </c>
      <c r="CV48" s="284">
        <v>995</v>
      </c>
      <c r="CW48" s="283">
        <v>9896</v>
      </c>
      <c r="CX48" s="284">
        <v>1015</v>
      </c>
      <c r="CY48" s="283">
        <v>10246</v>
      </c>
      <c r="CZ48" s="284">
        <v>1044</v>
      </c>
      <c r="DA48" s="283">
        <v>10647</v>
      </c>
      <c r="DB48" s="284">
        <v>1068</v>
      </c>
      <c r="DC48" s="283">
        <v>10931</v>
      </c>
      <c r="DD48" s="284">
        <v>1076</v>
      </c>
      <c r="DE48" s="283">
        <v>11205</v>
      </c>
      <c r="DF48" s="284">
        <v>1097</v>
      </c>
      <c r="DG48" s="283">
        <v>11414</v>
      </c>
      <c r="DH48" s="284">
        <v>1118</v>
      </c>
      <c r="DI48" s="283">
        <v>11592</v>
      </c>
      <c r="DJ48" s="284">
        <v>1129</v>
      </c>
      <c r="DK48" s="283">
        <v>11912</v>
      </c>
      <c r="DL48" s="284">
        <v>1146</v>
      </c>
      <c r="DM48" s="283">
        <v>12268</v>
      </c>
      <c r="DN48" s="284">
        <v>1179</v>
      </c>
      <c r="DO48" s="283">
        <v>12563</v>
      </c>
      <c r="DP48" s="285">
        <v>1204</v>
      </c>
      <c r="DQ48" s="283">
        <v>12798</v>
      </c>
      <c r="DR48" s="284">
        <v>1217</v>
      </c>
      <c r="DS48" s="283">
        <v>13121</v>
      </c>
      <c r="DT48" s="284">
        <v>1302</v>
      </c>
      <c r="DU48" s="283">
        <v>13383</v>
      </c>
      <c r="DV48" s="284">
        <v>1316</v>
      </c>
      <c r="DW48" s="283"/>
      <c r="DX48" s="285"/>
      <c r="DY48" s="91"/>
    </row>
    <row r="49" spans="1:129" s="156" customFormat="1" x14ac:dyDescent="0.2">
      <c r="A49" s="281">
        <v>43</v>
      </c>
      <c r="B49" s="282" t="s">
        <v>149</v>
      </c>
      <c r="C49" s="283"/>
      <c r="D49" s="284"/>
      <c r="E49" s="283"/>
      <c r="F49" s="284"/>
      <c r="G49" s="283"/>
      <c r="H49" s="284"/>
      <c r="I49" s="283"/>
      <c r="J49" s="284"/>
      <c r="K49" s="283">
        <v>499</v>
      </c>
      <c r="L49" s="284">
        <v>47</v>
      </c>
      <c r="M49" s="283">
        <v>1058</v>
      </c>
      <c r="N49" s="284">
        <v>104</v>
      </c>
      <c r="O49" s="283">
        <v>1593</v>
      </c>
      <c r="P49" s="284">
        <v>230</v>
      </c>
      <c r="Q49" s="283">
        <v>1824</v>
      </c>
      <c r="R49" s="284">
        <v>267</v>
      </c>
      <c r="S49" s="283">
        <v>2095</v>
      </c>
      <c r="T49" s="284">
        <v>310</v>
      </c>
      <c r="U49" s="283">
        <v>2328</v>
      </c>
      <c r="V49" s="284">
        <v>364</v>
      </c>
      <c r="W49" s="283">
        <v>2647</v>
      </c>
      <c r="X49" s="284">
        <v>401</v>
      </c>
      <c r="Y49" s="283">
        <v>2803</v>
      </c>
      <c r="Z49" s="284">
        <v>437</v>
      </c>
      <c r="AA49" s="283">
        <v>3064</v>
      </c>
      <c r="AB49" s="284">
        <v>474</v>
      </c>
      <c r="AC49" s="283">
        <v>3331</v>
      </c>
      <c r="AD49" s="284">
        <v>532</v>
      </c>
      <c r="AE49" s="283">
        <v>3609</v>
      </c>
      <c r="AF49" s="284">
        <v>583</v>
      </c>
      <c r="AG49" s="283">
        <v>3838</v>
      </c>
      <c r="AH49" s="284">
        <v>639</v>
      </c>
      <c r="AI49" s="283">
        <v>4158</v>
      </c>
      <c r="AJ49" s="284">
        <v>686</v>
      </c>
      <c r="AK49" s="283">
        <v>4473</v>
      </c>
      <c r="AL49" s="284">
        <v>738</v>
      </c>
      <c r="AM49" s="283">
        <v>4742</v>
      </c>
      <c r="AN49" s="284">
        <v>780</v>
      </c>
      <c r="AO49" s="283">
        <v>5047</v>
      </c>
      <c r="AP49" s="284">
        <v>829</v>
      </c>
      <c r="AQ49" s="283">
        <v>5342</v>
      </c>
      <c r="AR49" s="284">
        <v>878</v>
      </c>
      <c r="AS49" s="283">
        <v>5563</v>
      </c>
      <c r="AT49" s="284">
        <v>919</v>
      </c>
      <c r="AU49" s="283">
        <v>5966</v>
      </c>
      <c r="AV49" s="284">
        <v>947</v>
      </c>
      <c r="AW49" s="283">
        <v>6272</v>
      </c>
      <c r="AX49" s="284">
        <v>989</v>
      </c>
      <c r="AY49" s="283">
        <v>6590</v>
      </c>
      <c r="AZ49" s="284">
        <v>1050</v>
      </c>
      <c r="BA49" s="283">
        <v>6909</v>
      </c>
      <c r="BB49" s="284">
        <v>1098</v>
      </c>
      <c r="BC49" s="283">
        <v>7319</v>
      </c>
      <c r="BD49" s="284">
        <v>1172</v>
      </c>
      <c r="BE49" s="283">
        <v>7717</v>
      </c>
      <c r="BF49" s="284">
        <v>1230</v>
      </c>
      <c r="BG49" s="283">
        <v>8125</v>
      </c>
      <c r="BH49" s="284">
        <v>1288</v>
      </c>
      <c r="BI49" s="283">
        <v>8483</v>
      </c>
      <c r="BJ49" s="284">
        <v>1395</v>
      </c>
      <c r="BK49" s="283">
        <v>8788</v>
      </c>
      <c r="BL49" s="284">
        <v>1460</v>
      </c>
      <c r="BM49" s="283">
        <v>9178</v>
      </c>
      <c r="BN49" s="284">
        <v>1525</v>
      </c>
      <c r="BO49" s="283">
        <v>9511</v>
      </c>
      <c r="BP49" s="284">
        <v>1608</v>
      </c>
      <c r="BQ49" s="283">
        <v>9870</v>
      </c>
      <c r="BR49" s="284">
        <v>1695</v>
      </c>
      <c r="BS49" s="283">
        <v>10210</v>
      </c>
      <c r="BT49" s="284">
        <v>1765</v>
      </c>
      <c r="BU49" s="283">
        <v>10553</v>
      </c>
      <c r="BV49" s="284">
        <v>1846</v>
      </c>
      <c r="BW49" s="283">
        <v>10944</v>
      </c>
      <c r="BX49" s="284">
        <v>1942</v>
      </c>
      <c r="BY49" s="283">
        <v>11349</v>
      </c>
      <c r="BZ49" s="284">
        <v>2049</v>
      </c>
      <c r="CA49" s="283">
        <v>11715</v>
      </c>
      <c r="CB49" s="284">
        <v>2133</v>
      </c>
      <c r="CC49" s="283">
        <v>12146</v>
      </c>
      <c r="CD49" s="284">
        <v>2230</v>
      </c>
      <c r="CE49" s="283">
        <v>12554</v>
      </c>
      <c r="CF49" s="284">
        <v>2313</v>
      </c>
      <c r="CG49" s="283">
        <v>12986</v>
      </c>
      <c r="CH49" s="284">
        <v>2414</v>
      </c>
      <c r="CI49" s="283">
        <v>13364</v>
      </c>
      <c r="CJ49" s="284">
        <v>2526</v>
      </c>
      <c r="CK49" s="283">
        <v>13778</v>
      </c>
      <c r="CL49" s="284">
        <v>2623</v>
      </c>
      <c r="CM49" s="283">
        <v>14254</v>
      </c>
      <c r="CN49" s="284">
        <v>2672</v>
      </c>
      <c r="CO49" s="283">
        <v>14642</v>
      </c>
      <c r="CP49" s="284">
        <v>2785</v>
      </c>
      <c r="CQ49" s="283">
        <v>15048</v>
      </c>
      <c r="CR49" s="284">
        <v>2900</v>
      </c>
      <c r="CS49" s="283">
        <v>15475</v>
      </c>
      <c r="CT49" s="284">
        <v>3007</v>
      </c>
      <c r="CU49" s="283">
        <v>15966</v>
      </c>
      <c r="CV49" s="284">
        <v>3118</v>
      </c>
      <c r="CW49" s="283">
        <v>16450</v>
      </c>
      <c r="CX49" s="284">
        <v>3234</v>
      </c>
      <c r="CY49" s="283">
        <v>16927</v>
      </c>
      <c r="CZ49" s="284">
        <v>3334</v>
      </c>
      <c r="DA49" s="283">
        <v>17386</v>
      </c>
      <c r="DB49" s="284">
        <v>3451</v>
      </c>
      <c r="DC49" s="283">
        <v>17559</v>
      </c>
      <c r="DD49" s="284">
        <v>3482</v>
      </c>
      <c r="DE49" s="283">
        <v>17912</v>
      </c>
      <c r="DF49" s="284">
        <v>3575</v>
      </c>
      <c r="DG49" s="283">
        <v>18359</v>
      </c>
      <c r="DH49" s="284">
        <v>3698</v>
      </c>
      <c r="DI49" s="283">
        <v>18813</v>
      </c>
      <c r="DJ49" s="284">
        <v>3836</v>
      </c>
      <c r="DK49" s="283">
        <v>19285</v>
      </c>
      <c r="DL49" s="284">
        <v>3954</v>
      </c>
      <c r="DM49" s="283">
        <v>19849</v>
      </c>
      <c r="DN49" s="284">
        <v>4068</v>
      </c>
      <c r="DO49" s="283">
        <v>20372</v>
      </c>
      <c r="DP49" s="285">
        <v>4215</v>
      </c>
      <c r="DQ49" s="283">
        <v>20926</v>
      </c>
      <c r="DR49" s="284">
        <v>4323</v>
      </c>
      <c r="DS49" s="283">
        <v>21467</v>
      </c>
      <c r="DT49" s="284">
        <v>4596</v>
      </c>
      <c r="DU49" s="283">
        <v>22047</v>
      </c>
      <c r="DV49" s="284">
        <v>4687</v>
      </c>
      <c r="DW49" s="283"/>
      <c r="DX49" s="285"/>
      <c r="DY49" s="91"/>
    </row>
    <row r="50" spans="1:129" s="156" customFormat="1" x14ac:dyDescent="0.2">
      <c r="A50" s="281">
        <v>44</v>
      </c>
      <c r="B50" s="282" t="s">
        <v>152</v>
      </c>
      <c r="C50" s="283"/>
      <c r="D50" s="284"/>
      <c r="E50" s="283"/>
      <c r="F50" s="284"/>
      <c r="G50" s="283"/>
      <c r="H50" s="284"/>
      <c r="I50" s="283"/>
      <c r="J50" s="284"/>
      <c r="K50" s="283">
        <v>1695</v>
      </c>
      <c r="L50" s="284">
        <v>348</v>
      </c>
      <c r="M50" s="283">
        <v>3426</v>
      </c>
      <c r="N50" s="284">
        <v>919</v>
      </c>
      <c r="O50" s="283">
        <v>4860</v>
      </c>
      <c r="P50" s="284">
        <v>1795</v>
      </c>
      <c r="Q50" s="283">
        <v>5483</v>
      </c>
      <c r="R50" s="284">
        <v>2094</v>
      </c>
      <c r="S50" s="283">
        <v>6237</v>
      </c>
      <c r="T50" s="284">
        <v>2390</v>
      </c>
      <c r="U50" s="283">
        <v>6845</v>
      </c>
      <c r="V50" s="284">
        <v>2742</v>
      </c>
      <c r="W50" s="283">
        <v>7722</v>
      </c>
      <c r="X50" s="284">
        <v>3041</v>
      </c>
      <c r="Y50" s="283">
        <v>8113</v>
      </c>
      <c r="Z50" s="284">
        <v>3348</v>
      </c>
      <c r="AA50" s="283">
        <v>8778</v>
      </c>
      <c r="AB50" s="284">
        <v>3705</v>
      </c>
      <c r="AC50" s="283">
        <v>9441</v>
      </c>
      <c r="AD50" s="284">
        <v>4084</v>
      </c>
      <c r="AE50" s="283">
        <v>10104</v>
      </c>
      <c r="AF50" s="284">
        <v>4460</v>
      </c>
      <c r="AG50" s="283">
        <v>10703</v>
      </c>
      <c r="AH50" s="284">
        <v>4781</v>
      </c>
      <c r="AI50" s="283">
        <v>11481</v>
      </c>
      <c r="AJ50" s="284">
        <v>5215</v>
      </c>
      <c r="AK50" s="283">
        <v>12154</v>
      </c>
      <c r="AL50" s="284">
        <v>5570</v>
      </c>
      <c r="AM50" s="283">
        <v>12821</v>
      </c>
      <c r="AN50" s="284">
        <v>5929</v>
      </c>
      <c r="AO50" s="283">
        <v>13467</v>
      </c>
      <c r="AP50" s="284">
        <v>6316</v>
      </c>
      <c r="AQ50" s="283">
        <v>14211</v>
      </c>
      <c r="AR50" s="284">
        <v>6699</v>
      </c>
      <c r="AS50" s="283">
        <v>14698</v>
      </c>
      <c r="AT50" s="284">
        <v>6996</v>
      </c>
      <c r="AU50" s="283">
        <v>15639</v>
      </c>
      <c r="AV50" s="284">
        <v>7264</v>
      </c>
      <c r="AW50" s="283">
        <v>16336</v>
      </c>
      <c r="AX50" s="284">
        <v>7565</v>
      </c>
      <c r="AY50" s="283">
        <v>17120</v>
      </c>
      <c r="AZ50" s="284">
        <v>7897</v>
      </c>
      <c r="BA50" s="283">
        <v>17831</v>
      </c>
      <c r="BB50" s="284">
        <v>8252</v>
      </c>
      <c r="BC50" s="283">
        <v>18477</v>
      </c>
      <c r="BD50" s="284">
        <v>8576</v>
      </c>
      <c r="BE50" s="283">
        <v>19118</v>
      </c>
      <c r="BF50" s="284">
        <v>8910</v>
      </c>
      <c r="BG50" s="283">
        <v>19912</v>
      </c>
      <c r="BH50" s="284">
        <v>9229</v>
      </c>
      <c r="BI50" s="283">
        <v>20586</v>
      </c>
      <c r="BJ50" s="284">
        <v>9755</v>
      </c>
      <c r="BK50" s="283">
        <v>21271</v>
      </c>
      <c r="BL50" s="284">
        <v>10105</v>
      </c>
      <c r="BM50" s="283">
        <v>21941</v>
      </c>
      <c r="BN50" s="284">
        <v>10431</v>
      </c>
      <c r="BO50" s="283">
        <v>22584</v>
      </c>
      <c r="BP50" s="284">
        <v>10872</v>
      </c>
      <c r="BQ50" s="283">
        <v>23303</v>
      </c>
      <c r="BR50" s="284">
        <v>11243</v>
      </c>
      <c r="BS50" s="283">
        <v>23965</v>
      </c>
      <c r="BT50" s="284">
        <v>11601</v>
      </c>
      <c r="BU50" s="283">
        <v>24612</v>
      </c>
      <c r="BV50" s="284">
        <v>11934</v>
      </c>
      <c r="BW50" s="283">
        <v>25281</v>
      </c>
      <c r="BX50" s="284">
        <v>12366</v>
      </c>
      <c r="BY50" s="283">
        <v>25991</v>
      </c>
      <c r="BZ50" s="284">
        <v>12745</v>
      </c>
      <c r="CA50" s="283">
        <v>26486</v>
      </c>
      <c r="CB50" s="284">
        <v>13073</v>
      </c>
      <c r="CC50" s="283">
        <v>27150</v>
      </c>
      <c r="CD50" s="284">
        <v>13409</v>
      </c>
      <c r="CE50" s="283">
        <v>27792</v>
      </c>
      <c r="CF50" s="284">
        <v>13811</v>
      </c>
      <c r="CG50" s="283">
        <v>28531</v>
      </c>
      <c r="CH50" s="284">
        <v>14136</v>
      </c>
      <c r="CI50" s="283">
        <v>29166</v>
      </c>
      <c r="CJ50" s="284">
        <v>14452</v>
      </c>
      <c r="CK50" s="283">
        <v>29860</v>
      </c>
      <c r="CL50" s="284">
        <v>14754</v>
      </c>
      <c r="CM50" s="283">
        <v>30618</v>
      </c>
      <c r="CN50" s="284">
        <v>14564</v>
      </c>
      <c r="CO50" s="283">
        <v>31277</v>
      </c>
      <c r="CP50" s="284">
        <v>14928</v>
      </c>
      <c r="CQ50" s="283">
        <v>31921</v>
      </c>
      <c r="CR50" s="284">
        <v>15226</v>
      </c>
      <c r="CS50" s="283">
        <v>32560</v>
      </c>
      <c r="CT50" s="284">
        <v>15515</v>
      </c>
      <c r="CU50" s="283">
        <v>33296</v>
      </c>
      <c r="CV50" s="284">
        <v>15881</v>
      </c>
      <c r="CW50" s="283">
        <v>33989</v>
      </c>
      <c r="CX50" s="284">
        <v>16190</v>
      </c>
      <c r="CY50" s="283">
        <v>34623</v>
      </c>
      <c r="CZ50" s="284">
        <v>16447</v>
      </c>
      <c r="DA50" s="283">
        <v>35288</v>
      </c>
      <c r="DB50" s="284">
        <v>16780</v>
      </c>
      <c r="DC50" s="283">
        <v>35423</v>
      </c>
      <c r="DD50" s="284">
        <v>16888</v>
      </c>
      <c r="DE50" s="283">
        <v>35781</v>
      </c>
      <c r="DF50" s="284">
        <v>17206</v>
      </c>
      <c r="DG50" s="283">
        <v>36354</v>
      </c>
      <c r="DH50" s="284">
        <v>17523</v>
      </c>
      <c r="DI50" s="283">
        <v>36881</v>
      </c>
      <c r="DJ50" s="284">
        <v>17811</v>
      </c>
      <c r="DK50" s="283">
        <v>37410</v>
      </c>
      <c r="DL50" s="284">
        <v>18095</v>
      </c>
      <c r="DM50" s="283">
        <v>38036</v>
      </c>
      <c r="DN50" s="284">
        <v>18603</v>
      </c>
      <c r="DO50" s="283">
        <v>38637</v>
      </c>
      <c r="DP50" s="285">
        <v>18982</v>
      </c>
      <c r="DQ50" s="283">
        <v>39238</v>
      </c>
      <c r="DR50" s="284">
        <v>19183</v>
      </c>
      <c r="DS50" s="283">
        <v>39838</v>
      </c>
      <c r="DT50" s="284">
        <v>20657</v>
      </c>
      <c r="DU50" s="283">
        <v>40426</v>
      </c>
      <c r="DV50" s="284">
        <v>20885</v>
      </c>
      <c r="DW50" s="283"/>
      <c r="DX50" s="285"/>
      <c r="DY50" s="91"/>
    </row>
    <row r="51" spans="1:129" s="156" customFormat="1" x14ac:dyDescent="0.2">
      <c r="A51" s="281">
        <v>45</v>
      </c>
      <c r="B51" s="282" t="s">
        <v>43</v>
      </c>
      <c r="C51" s="283"/>
      <c r="D51" s="284"/>
      <c r="E51" s="283"/>
      <c r="F51" s="284"/>
      <c r="G51" s="283"/>
      <c r="H51" s="284"/>
      <c r="I51" s="283"/>
      <c r="J51" s="284"/>
      <c r="K51" s="283">
        <v>710</v>
      </c>
      <c r="L51" s="284">
        <v>82</v>
      </c>
      <c r="M51" s="283">
        <v>1172</v>
      </c>
      <c r="N51" s="284">
        <v>163</v>
      </c>
      <c r="O51" s="283">
        <v>1593</v>
      </c>
      <c r="P51" s="284">
        <v>234</v>
      </c>
      <c r="Q51" s="283">
        <v>1770</v>
      </c>
      <c r="R51" s="284">
        <v>265</v>
      </c>
      <c r="S51" s="283">
        <v>1945</v>
      </c>
      <c r="T51" s="284">
        <v>279</v>
      </c>
      <c r="U51" s="283">
        <v>2145</v>
      </c>
      <c r="V51" s="284">
        <v>308</v>
      </c>
      <c r="W51" s="283">
        <v>2390</v>
      </c>
      <c r="X51" s="284">
        <v>333</v>
      </c>
      <c r="Y51" s="283">
        <v>2509</v>
      </c>
      <c r="Z51" s="284">
        <v>370</v>
      </c>
      <c r="AA51" s="283">
        <v>2695</v>
      </c>
      <c r="AB51" s="284">
        <v>401</v>
      </c>
      <c r="AC51" s="283">
        <v>2875</v>
      </c>
      <c r="AD51" s="284">
        <v>429</v>
      </c>
      <c r="AE51" s="283">
        <v>3086</v>
      </c>
      <c r="AF51" s="284">
        <v>457</v>
      </c>
      <c r="AG51" s="283">
        <v>3308</v>
      </c>
      <c r="AH51" s="284">
        <v>490</v>
      </c>
      <c r="AI51" s="283">
        <v>3551</v>
      </c>
      <c r="AJ51" s="284">
        <v>537</v>
      </c>
      <c r="AK51" s="283">
        <v>3773</v>
      </c>
      <c r="AL51" s="284">
        <v>562</v>
      </c>
      <c r="AM51" s="283">
        <v>4029</v>
      </c>
      <c r="AN51" s="284">
        <v>592</v>
      </c>
      <c r="AO51" s="283">
        <v>4276</v>
      </c>
      <c r="AP51" s="284">
        <v>627</v>
      </c>
      <c r="AQ51" s="283">
        <v>4500</v>
      </c>
      <c r="AR51" s="284">
        <v>649</v>
      </c>
      <c r="AS51" s="283">
        <v>4667</v>
      </c>
      <c r="AT51" s="284">
        <v>674</v>
      </c>
      <c r="AU51" s="283">
        <v>4961</v>
      </c>
      <c r="AV51" s="284">
        <v>710</v>
      </c>
      <c r="AW51" s="283">
        <v>5180</v>
      </c>
      <c r="AX51" s="284">
        <v>734</v>
      </c>
      <c r="AY51" s="283">
        <v>5417</v>
      </c>
      <c r="AZ51" s="284">
        <v>763</v>
      </c>
      <c r="BA51" s="283">
        <v>5649</v>
      </c>
      <c r="BB51" s="284">
        <v>794</v>
      </c>
      <c r="BC51" s="283">
        <v>5866</v>
      </c>
      <c r="BD51" s="284">
        <v>832</v>
      </c>
      <c r="BE51" s="283">
        <v>6111</v>
      </c>
      <c r="BF51" s="284">
        <v>864</v>
      </c>
      <c r="BG51" s="283">
        <v>6353</v>
      </c>
      <c r="BH51" s="284">
        <v>888</v>
      </c>
      <c r="BI51" s="283">
        <v>6600</v>
      </c>
      <c r="BJ51" s="284">
        <v>942</v>
      </c>
      <c r="BK51" s="283">
        <v>6833</v>
      </c>
      <c r="BL51" s="284">
        <v>987</v>
      </c>
      <c r="BM51" s="283">
        <v>7129</v>
      </c>
      <c r="BN51" s="284">
        <v>1017</v>
      </c>
      <c r="BO51" s="283">
        <v>7340</v>
      </c>
      <c r="BP51" s="284">
        <v>1053</v>
      </c>
      <c r="BQ51" s="283">
        <v>7607</v>
      </c>
      <c r="BR51" s="284">
        <v>1085</v>
      </c>
      <c r="BS51" s="283">
        <v>7862</v>
      </c>
      <c r="BT51" s="284">
        <v>1122</v>
      </c>
      <c r="BU51" s="283">
        <v>8156</v>
      </c>
      <c r="BV51" s="284">
        <v>1166</v>
      </c>
      <c r="BW51" s="283">
        <v>8404</v>
      </c>
      <c r="BX51" s="284">
        <v>1218</v>
      </c>
      <c r="BY51" s="283">
        <v>8695</v>
      </c>
      <c r="BZ51" s="284">
        <v>1261</v>
      </c>
      <c r="CA51" s="283">
        <v>8918</v>
      </c>
      <c r="CB51" s="284">
        <v>1307</v>
      </c>
      <c r="CC51" s="283">
        <v>9225</v>
      </c>
      <c r="CD51" s="284">
        <v>1347</v>
      </c>
      <c r="CE51" s="283">
        <v>9519</v>
      </c>
      <c r="CF51" s="284">
        <v>1385</v>
      </c>
      <c r="CG51" s="283">
        <v>9877</v>
      </c>
      <c r="CH51" s="284">
        <v>1433</v>
      </c>
      <c r="CI51" s="283">
        <v>10160</v>
      </c>
      <c r="CJ51" s="284">
        <v>1485</v>
      </c>
      <c r="CK51" s="283">
        <v>10442</v>
      </c>
      <c r="CL51" s="284">
        <v>1523</v>
      </c>
      <c r="CM51" s="283">
        <v>10723</v>
      </c>
      <c r="CN51" s="284">
        <v>1535</v>
      </c>
      <c r="CO51" s="283">
        <v>10992</v>
      </c>
      <c r="CP51" s="284">
        <v>1589</v>
      </c>
      <c r="CQ51" s="283">
        <v>11292</v>
      </c>
      <c r="CR51" s="284">
        <v>1646</v>
      </c>
      <c r="CS51" s="283">
        <v>11643</v>
      </c>
      <c r="CT51" s="284">
        <v>1699</v>
      </c>
      <c r="CU51" s="283">
        <v>11950</v>
      </c>
      <c r="CV51" s="284">
        <v>1756</v>
      </c>
      <c r="CW51" s="283">
        <v>12261</v>
      </c>
      <c r="CX51" s="284">
        <v>1829</v>
      </c>
      <c r="CY51" s="283">
        <v>12575</v>
      </c>
      <c r="CZ51" s="284">
        <v>1858</v>
      </c>
      <c r="DA51" s="283">
        <v>12937</v>
      </c>
      <c r="DB51" s="284">
        <v>1916</v>
      </c>
      <c r="DC51" s="283">
        <v>13148</v>
      </c>
      <c r="DD51" s="284">
        <v>1937</v>
      </c>
      <c r="DE51" s="283">
        <v>13441</v>
      </c>
      <c r="DF51" s="284">
        <v>1989</v>
      </c>
      <c r="DG51" s="283">
        <v>13803</v>
      </c>
      <c r="DH51" s="284">
        <v>2036</v>
      </c>
      <c r="DI51" s="283">
        <v>14155</v>
      </c>
      <c r="DJ51" s="284">
        <v>2063</v>
      </c>
      <c r="DK51" s="283">
        <v>14547</v>
      </c>
      <c r="DL51" s="284">
        <v>2105</v>
      </c>
      <c r="DM51" s="283">
        <v>14916</v>
      </c>
      <c r="DN51" s="284">
        <v>2186</v>
      </c>
      <c r="DO51" s="283">
        <v>15283</v>
      </c>
      <c r="DP51" s="285">
        <v>2245</v>
      </c>
      <c r="DQ51" s="283">
        <v>15718</v>
      </c>
      <c r="DR51" s="284">
        <v>2280</v>
      </c>
      <c r="DS51" s="283">
        <v>16100</v>
      </c>
      <c r="DT51" s="284">
        <v>2395</v>
      </c>
      <c r="DU51" s="283">
        <v>16491</v>
      </c>
      <c r="DV51" s="284">
        <v>2446</v>
      </c>
      <c r="DW51" s="283"/>
      <c r="DX51" s="285"/>
      <c r="DY51" s="91"/>
    </row>
    <row r="52" spans="1:129" s="156" customFormat="1" x14ac:dyDescent="0.2">
      <c r="A52" s="281">
        <v>46</v>
      </c>
      <c r="B52" s="282" t="s">
        <v>44</v>
      </c>
      <c r="C52" s="283"/>
      <c r="D52" s="284"/>
      <c r="E52" s="283"/>
      <c r="F52" s="284"/>
      <c r="G52" s="283"/>
      <c r="H52" s="284"/>
      <c r="I52" s="283"/>
      <c r="J52" s="284"/>
      <c r="K52" s="283">
        <v>215320</v>
      </c>
      <c r="L52" s="284">
        <v>4652</v>
      </c>
      <c r="M52" s="283">
        <v>533831</v>
      </c>
      <c r="N52" s="284">
        <v>10100</v>
      </c>
      <c r="O52" s="283">
        <v>793780</v>
      </c>
      <c r="P52" s="284">
        <v>16459</v>
      </c>
      <c r="Q52" s="283">
        <v>914395</v>
      </c>
      <c r="R52" s="284">
        <v>19488</v>
      </c>
      <c r="S52" s="283">
        <v>1043912</v>
      </c>
      <c r="T52" s="284">
        <v>22330</v>
      </c>
      <c r="U52" s="283">
        <v>1157577</v>
      </c>
      <c r="V52" s="284">
        <v>25675</v>
      </c>
      <c r="W52" s="283">
        <v>1305639</v>
      </c>
      <c r="X52" s="284">
        <v>28587</v>
      </c>
      <c r="Y52" s="283">
        <v>1380626</v>
      </c>
      <c r="Z52" s="284">
        <v>31650</v>
      </c>
      <c r="AA52" s="283">
        <v>1494734</v>
      </c>
      <c r="AB52" s="284">
        <v>33956</v>
      </c>
      <c r="AC52" s="283">
        <v>1621539</v>
      </c>
      <c r="AD52" s="284">
        <v>36335</v>
      </c>
      <c r="AE52" s="283">
        <v>1724955</v>
      </c>
      <c r="AF52" s="284">
        <v>38962</v>
      </c>
      <c r="AG52" s="283">
        <v>1826835</v>
      </c>
      <c r="AH52" s="284">
        <v>41277</v>
      </c>
      <c r="AI52" s="283">
        <v>1953993</v>
      </c>
      <c r="AJ52" s="284">
        <v>43543</v>
      </c>
      <c r="AK52" s="283">
        <v>2061059</v>
      </c>
      <c r="AL52" s="284">
        <v>45738</v>
      </c>
      <c r="AM52" s="283">
        <v>2161679</v>
      </c>
      <c r="AN52" s="284">
        <v>47846</v>
      </c>
      <c r="AO52" s="283">
        <v>2265577</v>
      </c>
      <c r="AP52" s="284">
        <v>50011</v>
      </c>
      <c r="AQ52" s="283">
        <v>2373032</v>
      </c>
      <c r="AR52" s="284">
        <v>52017</v>
      </c>
      <c r="AS52" s="283">
        <v>2441281</v>
      </c>
      <c r="AT52" s="284">
        <v>53492</v>
      </c>
      <c r="AU52" s="283">
        <v>2567440</v>
      </c>
      <c r="AV52" s="284">
        <v>54855</v>
      </c>
      <c r="AW52" s="283">
        <v>2663443</v>
      </c>
      <c r="AX52" s="284">
        <v>56068</v>
      </c>
      <c r="AY52" s="283">
        <v>2763385</v>
      </c>
      <c r="AZ52" s="284">
        <v>57494</v>
      </c>
      <c r="BA52" s="283">
        <v>2854851</v>
      </c>
      <c r="BB52" s="284">
        <v>58881</v>
      </c>
      <c r="BC52" s="283">
        <v>2938903</v>
      </c>
      <c r="BD52" s="284">
        <v>60216</v>
      </c>
      <c r="BE52" s="283">
        <v>3023487</v>
      </c>
      <c r="BF52" s="284">
        <v>61458</v>
      </c>
      <c r="BG52" s="283">
        <v>3114055</v>
      </c>
      <c r="BH52" s="284">
        <v>62224</v>
      </c>
      <c r="BI52" s="283">
        <v>3195120</v>
      </c>
      <c r="BJ52" s="284">
        <v>63459</v>
      </c>
      <c r="BK52" s="283">
        <v>3272160</v>
      </c>
      <c r="BL52" s="284">
        <v>63954</v>
      </c>
      <c r="BM52" s="283">
        <v>3357000</v>
      </c>
      <c r="BN52" s="284">
        <v>64894</v>
      </c>
      <c r="BO52" s="283">
        <v>3436092</v>
      </c>
      <c r="BP52" s="284">
        <v>65583</v>
      </c>
      <c r="BQ52" s="283">
        <v>3515025</v>
      </c>
      <c r="BR52" s="284">
        <v>66214</v>
      </c>
      <c r="BS52" s="283">
        <v>3591078</v>
      </c>
      <c r="BT52" s="284">
        <v>66685</v>
      </c>
      <c r="BU52" s="283">
        <v>3665461</v>
      </c>
      <c r="BV52" s="284">
        <v>67221</v>
      </c>
      <c r="BW52" s="283">
        <v>3744335</v>
      </c>
      <c r="BX52" s="284">
        <v>67785</v>
      </c>
      <c r="BY52" s="283">
        <v>3819989</v>
      </c>
      <c r="BZ52" s="284">
        <v>68414</v>
      </c>
      <c r="CA52" s="283">
        <v>3884817</v>
      </c>
      <c r="CB52" s="284">
        <v>69021</v>
      </c>
      <c r="CC52" s="283">
        <v>3964271</v>
      </c>
      <c r="CD52" s="284">
        <v>69624</v>
      </c>
      <c r="CE52" s="283">
        <v>4034860</v>
      </c>
      <c r="CF52" s="284">
        <v>70241</v>
      </c>
      <c r="CG52" s="283">
        <v>4114832</v>
      </c>
      <c r="CH52" s="284">
        <v>70828</v>
      </c>
      <c r="CI52" s="283">
        <v>4149640</v>
      </c>
      <c r="CJ52" s="284">
        <v>71395</v>
      </c>
      <c r="CK52" s="283">
        <v>4214996</v>
      </c>
      <c r="CL52" s="284">
        <v>72078</v>
      </c>
      <c r="CM52" s="283">
        <v>4323804</v>
      </c>
      <c r="CN52" s="284">
        <v>72561</v>
      </c>
      <c r="CO52" s="283">
        <v>4389333</v>
      </c>
      <c r="CP52" s="284">
        <v>73111</v>
      </c>
      <c r="CQ52" s="283">
        <v>4459644</v>
      </c>
      <c r="CR52" s="284">
        <v>73641</v>
      </c>
      <c r="CS52" s="283">
        <v>4530203</v>
      </c>
      <c r="CT52" s="284">
        <v>74110</v>
      </c>
      <c r="CU52" s="283">
        <v>4604268</v>
      </c>
      <c r="CV52" s="284">
        <v>74578</v>
      </c>
      <c r="CW52" s="283">
        <v>4672764</v>
      </c>
      <c r="CX52" s="284">
        <v>75028</v>
      </c>
      <c r="CY52" s="283">
        <v>4736732</v>
      </c>
      <c r="CZ52" s="284">
        <v>75408</v>
      </c>
      <c r="DA52" s="283">
        <v>4803302</v>
      </c>
      <c r="DB52" s="284">
        <v>75936</v>
      </c>
      <c r="DC52" s="283">
        <v>4871483</v>
      </c>
      <c r="DD52" s="284">
        <v>76310</v>
      </c>
      <c r="DE52" s="283">
        <v>4953663</v>
      </c>
      <c r="DF52" s="284">
        <v>76722</v>
      </c>
      <c r="DG52" s="283">
        <v>5024302</v>
      </c>
      <c r="DH52" s="284">
        <v>77018</v>
      </c>
      <c r="DI52" s="283">
        <v>5091430</v>
      </c>
      <c r="DJ52" s="284">
        <v>77219</v>
      </c>
      <c r="DK52" s="283">
        <v>5151171</v>
      </c>
      <c r="DL52" s="284">
        <v>77415</v>
      </c>
      <c r="DM52" s="283">
        <v>5209297</v>
      </c>
      <c r="DN52" s="284">
        <v>77793</v>
      </c>
      <c r="DO52" s="283">
        <v>5266277</v>
      </c>
      <c r="DP52" s="285">
        <v>78095</v>
      </c>
      <c r="DQ52" s="283">
        <v>5322710</v>
      </c>
      <c r="DR52" s="284">
        <v>78258</v>
      </c>
      <c r="DS52" s="283">
        <v>5379443</v>
      </c>
      <c r="DT52" s="284">
        <v>78910</v>
      </c>
      <c r="DU52" s="283">
        <v>5436348</v>
      </c>
      <c r="DV52" s="284">
        <v>79090</v>
      </c>
      <c r="DW52" s="283"/>
      <c r="DX52" s="285"/>
      <c r="DY52" s="91"/>
    </row>
    <row r="53" spans="1:129" s="156" customFormat="1" x14ac:dyDescent="0.2">
      <c r="A53" s="281">
        <v>47</v>
      </c>
      <c r="B53" s="282" t="s">
        <v>45</v>
      </c>
      <c r="C53" s="283"/>
      <c r="D53" s="284"/>
      <c r="E53" s="283"/>
      <c r="F53" s="284"/>
      <c r="G53" s="283"/>
      <c r="H53" s="284"/>
      <c r="I53" s="283"/>
      <c r="J53" s="284"/>
      <c r="K53" s="283">
        <v>9213</v>
      </c>
      <c r="L53" s="284">
        <v>382</v>
      </c>
      <c r="M53" s="283">
        <v>19837</v>
      </c>
      <c r="N53" s="284">
        <v>742</v>
      </c>
      <c r="O53" s="283">
        <v>34223</v>
      </c>
      <c r="P53" s="284">
        <v>1138</v>
      </c>
      <c r="Q53" s="283">
        <v>41089</v>
      </c>
      <c r="R53" s="284">
        <v>1327</v>
      </c>
      <c r="S53" s="283">
        <v>47745</v>
      </c>
      <c r="T53" s="284">
        <v>1508</v>
      </c>
      <c r="U53" s="283">
        <v>55616</v>
      </c>
      <c r="V53" s="284">
        <v>1735</v>
      </c>
      <c r="W53" s="283">
        <v>65700</v>
      </c>
      <c r="X53" s="284">
        <v>1917</v>
      </c>
      <c r="Y53" s="283">
        <v>69276</v>
      </c>
      <c r="Z53" s="284">
        <v>2133</v>
      </c>
      <c r="AA53" s="283">
        <v>75766</v>
      </c>
      <c r="AB53" s="284">
        <v>2331</v>
      </c>
      <c r="AC53" s="283">
        <v>84511</v>
      </c>
      <c r="AD53" s="284">
        <v>2597</v>
      </c>
      <c r="AE53" s="283">
        <v>92648</v>
      </c>
      <c r="AF53" s="284">
        <v>2816</v>
      </c>
      <c r="AG53" s="283">
        <v>98588</v>
      </c>
      <c r="AH53" s="284">
        <v>3053</v>
      </c>
      <c r="AI53" s="283">
        <v>107358</v>
      </c>
      <c r="AJ53" s="284">
        <v>3328</v>
      </c>
      <c r="AK53" s="283">
        <v>116717</v>
      </c>
      <c r="AL53" s="284">
        <v>3567</v>
      </c>
      <c r="AM53" s="283">
        <v>125468</v>
      </c>
      <c r="AN53" s="284">
        <v>3821</v>
      </c>
      <c r="AO53" s="283">
        <v>133067</v>
      </c>
      <c r="AP53" s="284">
        <v>4174</v>
      </c>
      <c r="AQ53" s="283">
        <v>141403</v>
      </c>
      <c r="AR53" s="284">
        <v>4453</v>
      </c>
      <c r="AS53" s="283">
        <v>148426</v>
      </c>
      <c r="AT53" s="284">
        <v>4754</v>
      </c>
      <c r="AU53" s="283">
        <v>160464</v>
      </c>
      <c r="AV53" s="284">
        <v>5007</v>
      </c>
      <c r="AW53" s="283">
        <v>167977</v>
      </c>
      <c r="AX53" s="284">
        <v>5322</v>
      </c>
      <c r="AY53" s="283">
        <v>178373</v>
      </c>
      <c r="AZ53" s="284">
        <v>5673</v>
      </c>
      <c r="BA53" s="283">
        <v>187675</v>
      </c>
      <c r="BB53" s="284">
        <v>6052</v>
      </c>
      <c r="BC53" s="283">
        <v>197593</v>
      </c>
      <c r="BD53" s="284">
        <v>6355</v>
      </c>
      <c r="BE53" s="283">
        <v>206347</v>
      </c>
      <c r="BF53" s="284">
        <v>6685</v>
      </c>
      <c r="BG53" s="283">
        <v>216569</v>
      </c>
      <c r="BH53" s="284">
        <v>7031</v>
      </c>
      <c r="BI53" s="283">
        <v>226800</v>
      </c>
      <c r="BJ53" s="284">
        <v>7755</v>
      </c>
      <c r="BK53" s="283">
        <v>236607</v>
      </c>
      <c r="BL53" s="284">
        <v>8229</v>
      </c>
      <c r="BM53" s="283">
        <v>245870</v>
      </c>
      <c r="BN53" s="284">
        <v>8774</v>
      </c>
      <c r="BO53" s="283">
        <v>256229</v>
      </c>
      <c r="BP53" s="284">
        <v>9336</v>
      </c>
      <c r="BQ53" s="283">
        <v>266887</v>
      </c>
      <c r="BR53" s="284">
        <v>9941</v>
      </c>
      <c r="BS53" s="283">
        <v>276845</v>
      </c>
      <c r="BT53" s="284">
        <v>10623</v>
      </c>
      <c r="BU53" s="283">
        <v>285917</v>
      </c>
      <c r="BV53" s="284">
        <v>11344</v>
      </c>
      <c r="BW53" s="283">
        <v>298100</v>
      </c>
      <c r="BX53" s="284">
        <v>12109</v>
      </c>
      <c r="BY53" s="283">
        <v>309276</v>
      </c>
      <c r="BZ53" s="284">
        <v>12858</v>
      </c>
      <c r="CA53" s="283">
        <v>318660</v>
      </c>
      <c r="CB53" s="284">
        <v>13504</v>
      </c>
      <c r="CC53" s="283">
        <v>329007</v>
      </c>
      <c r="CD53" s="284">
        <v>14223</v>
      </c>
      <c r="CE53" s="283">
        <v>339836</v>
      </c>
      <c r="CF53" s="284">
        <v>14949</v>
      </c>
      <c r="CG53" s="283">
        <v>352658</v>
      </c>
      <c r="CH53" s="284">
        <v>15845</v>
      </c>
      <c r="CI53" s="283">
        <v>363896</v>
      </c>
      <c r="CJ53" s="284">
        <v>16662</v>
      </c>
      <c r="CK53" s="283">
        <v>373813</v>
      </c>
      <c r="CL53" s="284">
        <v>17551</v>
      </c>
      <c r="CM53" s="283">
        <v>384940</v>
      </c>
      <c r="CN53" s="284">
        <v>18366</v>
      </c>
      <c r="CO53" s="283">
        <v>396415</v>
      </c>
      <c r="CP53" s="284">
        <v>19249</v>
      </c>
      <c r="CQ53" s="283">
        <v>407929</v>
      </c>
      <c r="CR53" s="284">
        <v>20132</v>
      </c>
      <c r="CS53" s="283">
        <v>418243</v>
      </c>
      <c r="CT53" s="284">
        <v>21002</v>
      </c>
      <c r="CU53" s="283">
        <v>430711</v>
      </c>
      <c r="CV53" s="284">
        <v>21896</v>
      </c>
      <c r="CW53" s="283">
        <v>442800</v>
      </c>
      <c r="CX53" s="284">
        <v>22848</v>
      </c>
      <c r="CY53" s="283">
        <v>452818</v>
      </c>
      <c r="CZ53" s="284">
        <v>23548</v>
      </c>
      <c r="DA53" s="283">
        <v>463065</v>
      </c>
      <c r="DB53" s="284">
        <v>24550</v>
      </c>
      <c r="DC53" s="283">
        <v>464809</v>
      </c>
      <c r="DD53" s="284">
        <v>24705</v>
      </c>
      <c r="DE53" s="283">
        <v>467793</v>
      </c>
      <c r="DF53" s="284">
        <v>25319</v>
      </c>
      <c r="DG53" s="283">
        <v>471718</v>
      </c>
      <c r="DH53" s="284">
        <v>26186</v>
      </c>
      <c r="DI53" s="283">
        <v>476710</v>
      </c>
      <c r="DJ53" s="284">
        <v>26974</v>
      </c>
      <c r="DK53" s="283">
        <v>482721</v>
      </c>
      <c r="DL53" s="284">
        <v>27698</v>
      </c>
      <c r="DM53" s="283">
        <v>491096</v>
      </c>
      <c r="DN53" s="284">
        <v>28603</v>
      </c>
      <c r="DO53" s="283">
        <v>499344</v>
      </c>
      <c r="DP53" s="285">
        <v>29539</v>
      </c>
      <c r="DQ53" s="283">
        <v>507175</v>
      </c>
      <c r="DR53" s="284">
        <v>30161</v>
      </c>
      <c r="DS53" s="283">
        <v>517880</v>
      </c>
      <c r="DT53" s="284">
        <v>30991</v>
      </c>
      <c r="DU53" s="283">
        <v>528833</v>
      </c>
      <c r="DV53" s="284">
        <v>31693</v>
      </c>
      <c r="DW53" s="283"/>
      <c r="DX53" s="285"/>
      <c r="DY53" s="91"/>
    </row>
    <row r="54" spans="1:129" s="156" customFormat="1" x14ac:dyDescent="0.2">
      <c r="A54" s="281">
        <v>48</v>
      </c>
      <c r="B54" s="282" t="s">
        <v>46</v>
      </c>
      <c r="C54" s="283"/>
      <c r="D54" s="284"/>
      <c r="E54" s="283"/>
      <c r="F54" s="284"/>
      <c r="G54" s="283"/>
      <c r="H54" s="284"/>
      <c r="I54" s="283"/>
      <c r="J54" s="284"/>
      <c r="K54" s="283">
        <v>555</v>
      </c>
      <c r="L54" s="284">
        <v>29</v>
      </c>
      <c r="M54" s="283">
        <v>1233</v>
      </c>
      <c r="N54" s="284">
        <v>73</v>
      </c>
      <c r="O54" s="283">
        <v>2070</v>
      </c>
      <c r="P54" s="284">
        <v>144</v>
      </c>
      <c r="Q54" s="283">
        <v>2472</v>
      </c>
      <c r="R54" s="284">
        <v>174</v>
      </c>
      <c r="S54" s="283">
        <v>2824</v>
      </c>
      <c r="T54" s="284">
        <v>188</v>
      </c>
      <c r="U54" s="283">
        <v>3154</v>
      </c>
      <c r="V54" s="284">
        <v>210</v>
      </c>
      <c r="W54" s="283">
        <v>3680</v>
      </c>
      <c r="X54" s="284">
        <v>234</v>
      </c>
      <c r="Y54" s="283">
        <v>3932</v>
      </c>
      <c r="Z54" s="284">
        <v>278</v>
      </c>
      <c r="AA54" s="283">
        <v>4296</v>
      </c>
      <c r="AB54" s="284">
        <v>310</v>
      </c>
      <c r="AC54" s="283">
        <v>4665</v>
      </c>
      <c r="AD54" s="284">
        <v>336</v>
      </c>
      <c r="AE54" s="283">
        <v>5106</v>
      </c>
      <c r="AF54" s="284">
        <v>366</v>
      </c>
      <c r="AG54" s="283">
        <v>5522</v>
      </c>
      <c r="AH54" s="284">
        <v>398</v>
      </c>
      <c r="AI54" s="283">
        <v>5889</v>
      </c>
      <c r="AJ54" s="284">
        <v>441</v>
      </c>
      <c r="AK54" s="283">
        <v>6220</v>
      </c>
      <c r="AL54" s="284">
        <v>457</v>
      </c>
      <c r="AM54" s="283">
        <v>6586</v>
      </c>
      <c r="AN54" s="284">
        <v>486</v>
      </c>
      <c r="AO54" s="283">
        <v>6992</v>
      </c>
      <c r="AP54" s="284">
        <v>521</v>
      </c>
      <c r="AQ54" s="283">
        <v>7364</v>
      </c>
      <c r="AR54" s="284">
        <v>545</v>
      </c>
      <c r="AS54" s="283">
        <v>7609</v>
      </c>
      <c r="AT54" s="284">
        <v>564</v>
      </c>
      <c r="AU54" s="283">
        <v>8056</v>
      </c>
      <c r="AV54" s="284">
        <v>579</v>
      </c>
      <c r="AW54" s="283">
        <v>8481</v>
      </c>
      <c r="AX54" s="284">
        <v>593</v>
      </c>
      <c r="AY54" s="283">
        <v>8897</v>
      </c>
      <c r="AZ54" s="284">
        <v>613</v>
      </c>
      <c r="BA54" s="283">
        <v>9283</v>
      </c>
      <c r="BB54" s="284">
        <v>642</v>
      </c>
      <c r="BC54" s="283">
        <v>9675</v>
      </c>
      <c r="BD54" s="284">
        <v>667</v>
      </c>
      <c r="BE54" s="283">
        <v>10137</v>
      </c>
      <c r="BF54" s="284">
        <v>694</v>
      </c>
      <c r="BG54" s="283">
        <v>10578</v>
      </c>
      <c r="BH54" s="284">
        <v>714</v>
      </c>
      <c r="BI54" s="283">
        <v>10961</v>
      </c>
      <c r="BJ54" s="284">
        <v>757</v>
      </c>
      <c r="BK54" s="283">
        <v>11350</v>
      </c>
      <c r="BL54" s="284">
        <v>779</v>
      </c>
      <c r="BM54" s="283">
        <v>11812</v>
      </c>
      <c r="BN54" s="284">
        <v>808</v>
      </c>
      <c r="BO54" s="283">
        <v>12140</v>
      </c>
      <c r="BP54" s="284">
        <v>832</v>
      </c>
      <c r="BQ54" s="283">
        <v>12480</v>
      </c>
      <c r="BR54" s="284">
        <v>862</v>
      </c>
      <c r="BS54" s="283">
        <v>12824</v>
      </c>
      <c r="BT54" s="284">
        <v>887</v>
      </c>
      <c r="BU54" s="283">
        <v>13260</v>
      </c>
      <c r="BV54" s="284">
        <v>911</v>
      </c>
      <c r="BW54" s="283">
        <v>13608</v>
      </c>
      <c r="BX54" s="284">
        <v>948</v>
      </c>
      <c r="BY54" s="283">
        <v>13986</v>
      </c>
      <c r="BZ54" s="284">
        <v>989</v>
      </c>
      <c r="CA54" s="283">
        <v>14356</v>
      </c>
      <c r="CB54" s="284">
        <v>1016</v>
      </c>
      <c r="CC54" s="283">
        <v>14754</v>
      </c>
      <c r="CD54" s="284">
        <v>1062</v>
      </c>
      <c r="CE54" s="283">
        <v>15105</v>
      </c>
      <c r="CF54" s="284">
        <v>1088</v>
      </c>
      <c r="CG54" s="283">
        <v>15514</v>
      </c>
      <c r="CH54" s="284">
        <v>1128</v>
      </c>
      <c r="CI54" s="283">
        <v>15972</v>
      </c>
      <c r="CJ54" s="284">
        <v>1160</v>
      </c>
      <c r="CK54" s="283">
        <v>16535</v>
      </c>
      <c r="CL54" s="284">
        <v>1204</v>
      </c>
      <c r="CM54" s="283">
        <v>17008</v>
      </c>
      <c r="CN54" s="284">
        <v>1166</v>
      </c>
      <c r="CO54" s="283">
        <v>17390</v>
      </c>
      <c r="CP54" s="284">
        <v>1204</v>
      </c>
      <c r="CQ54" s="283">
        <v>17846</v>
      </c>
      <c r="CR54" s="284">
        <v>1236</v>
      </c>
      <c r="CS54" s="283">
        <v>18349</v>
      </c>
      <c r="CT54" s="284">
        <v>1272</v>
      </c>
      <c r="CU54" s="283">
        <v>18748</v>
      </c>
      <c r="CV54" s="284">
        <v>1300</v>
      </c>
      <c r="CW54" s="283">
        <v>19269</v>
      </c>
      <c r="CX54" s="284">
        <v>1333</v>
      </c>
      <c r="CY54" s="283">
        <v>19811</v>
      </c>
      <c r="CZ54" s="284">
        <v>1359</v>
      </c>
      <c r="DA54" s="283">
        <v>20500</v>
      </c>
      <c r="DB54" s="284">
        <v>1396</v>
      </c>
      <c r="DC54" s="283">
        <v>20874</v>
      </c>
      <c r="DD54" s="284">
        <v>1410</v>
      </c>
      <c r="DE54" s="283">
        <v>21349</v>
      </c>
      <c r="DF54" s="284">
        <v>1432</v>
      </c>
      <c r="DG54" s="283">
        <v>21937</v>
      </c>
      <c r="DH54" s="284">
        <v>1478</v>
      </c>
      <c r="DI54" s="283">
        <v>22406</v>
      </c>
      <c r="DJ54" s="284">
        <v>1501</v>
      </c>
      <c r="DK54" s="283">
        <v>22877</v>
      </c>
      <c r="DL54" s="284">
        <v>1521</v>
      </c>
      <c r="DM54" s="283">
        <v>23343</v>
      </c>
      <c r="DN54" s="284">
        <v>1555</v>
      </c>
      <c r="DO54" s="283">
        <v>23861</v>
      </c>
      <c r="DP54" s="285">
        <v>1585</v>
      </c>
      <c r="DQ54" s="283">
        <v>24482</v>
      </c>
      <c r="DR54" s="284">
        <v>1614</v>
      </c>
      <c r="DS54" s="283">
        <v>24977</v>
      </c>
      <c r="DT54" s="284">
        <v>1768</v>
      </c>
      <c r="DU54" s="283">
        <v>25522</v>
      </c>
      <c r="DV54" s="284">
        <v>1787</v>
      </c>
      <c r="DW54" s="283"/>
      <c r="DX54" s="285"/>
      <c r="DY54" s="91"/>
    </row>
    <row r="55" spans="1:129" s="156" customFormat="1" x14ac:dyDescent="0.2">
      <c r="A55" s="281">
        <v>49</v>
      </c>
      <c r="B55" s="282" t="s">
        <v>47</v>
      </c>
      <c r="C55" s="283"/>
      <c r="D55" s="284"/>
      <c r="E55" s="283"/>
      <c r="F55" s="284"/>
      <c r="G55" s="283"/>
      <c r="H55" s="284"/>
      <c r="I55" s="283"/>
      <c r="J55" s="284"/>
      <c r="K55" s="283">
        <v>2279</v>
      </c>
      <c r="L55" s="284">
        <v>25</v>
      </c>
      <c r="M55" s="283">
        <v>6121</v>
      </c>
      <c r="N55" s="284">
        <v>72</v>
      </c>
      <c r="O55" s="283">
        <v>10883</v>
      </c>
      <c r="P55" s="284">
        <v>162</v>
      </c>
      <c r="Q55" s="283">
        <v>13765</v>
      </c>
      <c r="R55" s="284">
        <v>196</v>
      </c>
      <c r="S55" s="283">
        <v>16369</v>
      </c>
      <c r="T55" s="284">
        <v>223</v>
      </c>
      <c r="U55" s="283">
        <v>18894</v>
      </c>
      <c r="V55" s="284">
        <v>263</v>
      </c>
      <c r="W55" s="283">
        <v>22760</v>
      </c>
      <c r="X55" s="284">
        <v>297</v>
      </c>
      <c r="Y55" s="283">
        <v>24960</v>
      </c>
      <c r="Z55" s="284">
        <v>346</v>
      </c>
      <c r="AA55" s="283">
        <v>27824</v>
      </c>
      <c r="AB55" s="284">
        <v>399</v>
      </c>
      <c r="AC55" s="283">
        <v>30687</v>
      </c>
      <c r="AD55" s="284">
        <v>449</v>
      </c>
      <c r="AE55" s="283">
        <v>33801</v>
      </c>
      <c r="AF55" s="284">
        <v>514</v>
      </c>
      <c r="AG55" s="283">
        <v>36644</v>
      </c>
      <c r="AH55" s="284">
        <v>578</v>
      </c>
      <c r="AI55" s="283">
        <v>40897</v>
      </c>
      <c r="AJ55" s="284">
        <v>642</v>
      </c>
      <c r="AK55" s="283">
        <v>44720</v>
      </c>
      <c r="AL55" s="284">
        <v>720</v>
      </c>
      <c r="AM55" s="283">
        <v>48919</v>
      </c>
      <c r="AN55" s="284">
        <v>792</v>
      </c>
      <c r="AO55" s="283">
        <v>52792</v>
      </c>
      <c r="AP55" s="284">
        <v>878</v>
      </c>
      <c r="AQ55" s="283">
        <v>55653</v>
      </c>
      <c r="AR55" s="284">
        <v>930</v>
      </c>
      <c r="AS55" s="283">
        <v>57839</v>
      </c>
      <c r="AT55" s="284">
        <v>971</v>
      </c>
      <c r="AU55" s="283">
        <v>62083</v>
      </c>
      <c r="AV55" s="284">
        <v>1023</v>
      </c>
      <c r="AW55" s="283">
        <v>65837</v>
      </c>
      <c r="AX55" s="284">
        <v>1072</v>
      </c>
      <c r="AY55" s="283">
        <v>69355</v>
      </c>
      <c r="AZ55" s="284">
        <v>1129</v>
      </c>
      <c r="BA55" s="283">
        <v>72604</v>
      </c>
      <c r="BB55" s="284">
        <v>1169</v>
      </c>
      <c r="BC55" s="283">
        <v>76887</v>
      </c>
      <c r="BD55" s="284">
        <v>1227</v>
      </c>
      <c r="BE55" s="283">
        <v>81201</v>
      </c>
      <c r="BF55" s="284">
        <v>1293</v>
      </c>
      <c r="BG55" s="283">
        <v>85789</v>
      </c>
      <c r="BH55" s="284">
        <v>1320</v>
      </c>
      <c r="BI55" s="283">
        <v>90144</v>
      </c>
      <c r="BJ55" s="284">
        <v>1399</v>
      </c>
      <c r="BK55" s="283">
        <v>94564</v>
      </c>
      <c r="BL55" s="284">
        <v>1446</v>
      </c>
      <c r="BM55" s="283">
        <v>99331</v>
      </c>
      <c r="BN55" s="284">
        <v>1492</v>
      </c>
      <c r="BO55" s="283">
        <v>103421</v>
      </c>
      <c r="BP55" s="284">
        <v>1546</v>
      </c>
      <c r="BQ55" s="283">
        <v>107149</v>
      </c>
      <c r="BR55" s="284">
        <v>1605</v>
      </c>
      <c r="BS55" s="283">
        <v>111028</v>
      </c>
      <c r="BT55" s="284">
        <v>1667</v>
      </c>
      <c r="BU55" s="283">
        <v>115083</v>
      </c>
      <c r="BV55" s="284">
        <v>1733</v>
      </c>
      <c r="BW55" s="283">
        <v>118469</v>
      </c>
      <c r="BX55" s="284">
        <v>1808</v>
      </c>
      <c r="BY55" s="283">
        <v>122023</v>
      </c>
      <c r="BZ55" s="284">
        <v>1882</v>
      </c>
      <c r="CA55" s="283">
        <v>125491</v>
      </c>
      <c r="CB55" s="284">
        <v>1933</v>
      </c>
      <c r="CC55" s="283">
        <v>129639</v>
      </c>
      <c r="CD55" s="284">
        <v>2015</v>
      </c>
      <c r="CE55" s="283">
        <v>132650</v>
      </c>
      <c r="CF55" s="284">
        <v>2085</v>
      </c>
      <c r="CG55" s="283">
        <v>136739</v>
      </c>
      <c r="CH55" s="284">
        <v>2146</v>
      </c>
      <c r="CI55" s="283">
        <v>141170</v>
      </c>
      <c r="CJ55" s="284">
        <v>2212</v>
      </c>
      <c r="CK55" s="283">
        <v>145610</v>
      </c>
      <c r="CL55" s="284">
        <v>2287</v>
      </c>
      <c r="CM55" s="283">
        <v>150074</v>
      </c>
      <c r="CN55" s="284">
        <v>2267</v>
      </c>
      <c r="CO55" s="283">
        <v>154066</v>
      </c>
      <c r="CP55" s="284">
        <v>2344</v>
      </c>
      <c r="CQ55" s="283">
        <v>158559</v>
      </c>
      <c r="CR55" s="284">
        <v>2443</v>
      </c>
      <c r="CS55" s="283">
        <v>163626</v>
      </c>
      <c r="CT55" s="284">
        <v>2517</v>
      </c>
      <c r="CU55" s="283">
        <v>167777</v>
      </c>
      <c r="CV55" s="284">
        <v>2550</v>
      </c>
      <c r="CW55" s="283">
        <v>172392</v>
      </c>
      <c r="CX55" s="284">
        <v>2624</v>
      </c>
      <c r="CY55" s="283">
        <v>177734</v>
      </c>
      <c r="CZ55" s="284">
        <v>2677</v>
      </c>
      <c r="DA55" s="283">
        <v>183078</v>
      </c>
      <c r="DB55" s="284">
        <v>2744</v>
      </c>
      <c r="DC55" s="283">
        <v>186038</v>
      </c>
      <c r="DD55" s="284">
        <v>2785</v>
      </c>
      <c r="DE55" s="283">
        <v>188934</v>
      </c>
      <c r="DF55" s="284">
        <v>2840</v>
      </c>
      <c r="DG55" s="283">
        <v>192826</v>
      </c>
      <c r="DH55" s="284">
        <v>2902</v>
      </c>
      <c r="DI55" s="283">
        <v>196824</v>
      </c>
      <c r="DJ55" s="284">
        <v>2961</v>
      </c>
      <c r="DK55" s="283">
        <v>200780</v>
      </c>
      <c r="DL55" s="284">
        <v>3007</v>
      </c>
      <c r="DM55" s="283">
        <v>205098</v>
      </c>
      <c r="DN55" s="284">
        <v>3081</v>
      </c>
      <c r="DO55" s="283">
        <v>209760</v>
      </c>
      <c r="DP55" s="285">
        <v>3162</v>
      </c>
      <c r="DQ55" s="283">
        <v>214728</v>
      </c>
      <c r="DR55" s="284">
        <v>3203</v>
      </c>
      <c r="DS55" s="283">
        <v>218815</v>
      </c>
      <c r="DT55" s="284">
        <v>3407</v>
      </c>
      <c r="DU55" s="283">
        <v>223055</v>
      </c>
      <c r="DV55" s="284">
        <v>3462</v>
      </c>
      <c r="DW55" s="283"/>
      <c r="DX55" s="285"/>
      <c r="DY55" s="91"/>
    </row>
    <row r="56" spans="1:129" s="156" customFormat="1" x14ac:dyDescent="0.2">
      <c r="A56" s="281">
        <v>50</v>
      </c>
      <c r="B56" s="282" t="s">
        <v>48</v>
      </c>
      <c r="C56" s="283"/>
      <c r="D56" s="284"/>
      <c r="E56" s="283"/>
      <c r="F56" s="284"/>
      <c r="G56" s="283"/>
      <c r="H56" s="284"/>
      <c r="I56" s="283"/>
      <c r="J56" s="284"/>
      <c r="K56" s="283">
        <v>4611</v>
      </c>
      <c r="L56" s="284">
        <v>16</v>
      </c>
      <c r="M56" s="283">
        <v>13785</v>
      </c>
      <c r="N56" s="284">
        <v>49</v>
      </c>
      <c r="O56" s="283">
        <v>23257</v>
      </c>
      <c r="P56" s="284">
        <v>95</v>
      </c>
      <c r="Q56" s="283">
        <v>26938</v>
      </c>
      <c r="R56" s="284">
        <v>110</v>
      </c>
      <c r="S56" s="283">
        <v>31221</v>
      </c>
      <c r="T56" s="284">
        <v>136</v>
      </c>
      <c r="U56" s="283">
        <v>35212</v>
      </c>
      <c r="V56" s="284">
        <v>151</v>
      </c>
      <c r="W56" s="283">
        <v>42232</v>
      </c>
      <c r="X56" s="284">
        <v>168</v>
      </c>
      <c r="Y56" s="283">
        <v>45332</v>
      </c>
      <c r="Z56" s="284">
        <v>191</v>
      </c>
      <c r="AA56" s="283">
        <v>49802</v>
      </c>
      <c r="AB56" s="284">
        <v>212</v>
      </c>
      <c r="AC56" s="283">
        <v>54056</v>
      </c>
      <c r="AD56" s="284">
        <v>229</v>
      </c>
      <c r="AE56" s="283">
        <v>58971</v>
      </c>
      <c r="AF56" s="284">
        <v>250</v>
      </c>
      <c r="AG56" s="283">
        <v>63031</v>
      </c>
      <c r="AH56" s="284">
        <v>279</v>
      </c>
      <c r="AI56" s="283">
        <v>67914</v>
      </c>
      <c r="AJ56" s="284">
        <v>313</v>
      </c>
      <c r="AK56" s="283">
        <v>72180</v>
      </c>
      <c r="AL56" s="284">
        <v>338</v>
      </c>
      <c r="AM56" s="283">
        <v>76884</v>
      </c>
      <c r="AN56" s="284">
        <v>361</v>
      </c>
      <c r="AO56" s="283">
        <v>82091</v>
      </c>
      <c r="AP56" s="284">
        <v>396</v>
      </c>
      <c r="AQ56" s="283">
        <v>86776</v>
      </c>
      <c r="AR56" s="284">
        <v>414</v>
      </c>
      <c r="AS56" s="283">
        <v>89986</v>
      </c>
      <c r="AT56" s="284">
        <v>434</v>
      </c>
      <c r="AU56" s="283">
        <v>95717</v>
      </c>
      <c r="AV56" s="284">
        <v>452</v>
      </c>
      <c r="AW56" s="283">
        <v>100651</v>
      </c>
      <c r="AX56" s="284">
        <v>463</v>
      </c>
      <c r="AY56" s="283">
        <v>105632</v>
      </c>
      <c r="AZ56" s="284">
        <v>485</v>
      </c>
      <c r="BA56" s="283">
        <v>109912</v>
      </c>
      <c r="BB56" s="284">
        <v>511</v>
      </c>
      <c r="BC56" s="283">
        <v>114537</v>
      </c>
      <c r="BD56" s="284">
        <v>535</v>
      </c>
      <c r="BE56" s="283">
        <v>118681</v>
      </c>
      <c r="BF56" s="284">
        <v>558</v>
      </c>
      <c r="BG56" s="283">
        <v>123168</v>
      </c>
      <c r="BH56" s="284">
        <v>582</v>
      </c>
      <c r="BI56" s="283">
        <v>126943</v>
      </c>
      <c r="BJ56" s="284">
        <v>614</v>
      </c>
      <c r="BK56" s="283">
        <v>130936</v>
      </c>
      <c r="BL56" s="284">
        <v>642</v>
      </c>
      <c r="BM56" s="283">
        <v>135963</v>
      </c>
      <c r="BN56" s="284">
        <v>669</v>
      </c>
      <c r="BO56" s="283">
        <v>140386</v>
      </c>
      <c r="BP56" s="284">
        <v>690</v>
      </c>
      <c r="BQ56" s="283">
        <v>144527</v>
      </c>
      <c r="BR56" s="284">
        <v>722</v>
      </c>
      <c r="BS56" s="283">
        <v>148662</v>
      </c>
      <c r="BT56" s="284">
        <v>754</v>
      </c>
      <c r="BU56" s="283">
        <v>153592</v>
      </c>
      <c r="BV56" s="284">
        <v>794</v>
      </c>
      <c r="BW56" s="283">
        <v>157877</v>
      </c>
      <c r="BX56" s="284">
        <v>826</v>
      </c>
      <c r="BY56" s="283">
        <v>162062</v>
      </c>
      <c r="BZ56" s="284">
        <v>859</v>
      </c>
      <c r="CA56" s="283">
        <v>165230</v>
      </c>
      <c r="CB56" s="284">
        <v>902</v>
      </c>
      <c r="CC56" s="283">
        <v>169518</v>
      </c>
      <c r="CD56" s="284">
        <v>942</v>
      </c>
      <c r="CE56" s="283">
        <v>172868</v>
      </c>
      <c r="CF56" s="284">
        <v>975</v>
      </c>
      <c r="CG56" s="283">
        <v>176335</v>
      </c>
      <c r="CH56" s="284">
        <v>1005</v>
      </c>
      <c r="CI56" s="283">
        <v>180092</v>
      </c>
      <c r="CJ56" s="284">
        <v>1038</v>
      </c>
      <c r="CK56" s="283">
        <v>183489</v>
      </c>
      <c r="CL56" s="284">
        <v>1068</v>
      </c>
      <c r="CM56" s="283">
        <v>186756</v>
      </c>
      <c r="CN56" s="284">
        <v>1053</v>
      </c>
      <c r="CO56" s="283">
        <v>189986</v>
      </c>
      <c r="CP56" s="284">
        <v>1097</v>
      </c>
      <c r="CQ56" s="283">
        <v>193534</v>
      </c>
      <c r="CR56" s="284">
        <v>1128</v>
      </c>
      <c r="CS56" s="283">
        <v>196972</v>
      </c>
      <c r="CT56" s="284">
        <v>1162</v>
      </c>
      <c r="CU56" s="283">
        <v>200719</v>
      </c>
      <c r="CV56" s="284">
        <v>1198</v>
      </c>
      <c r="CW56" s="283">
        <v>204089</v>
      </c>
      <c r="CX56" s="284">
        <v>1226</v>
      </c>
      <c r="CY56" s="283">
        <v>208228</v>
      </c>
      <c r="CZ56" s="284">
        <v>1283</v>
      </c>
      <c r="DA56" s="283">
        <v>212136</v>
      </c>
      <c r="DB56" s="284">
        <v>1328</v>
      </c>
      <c r="DC56" s="283">
        <v>214514</v>
      </c>
      <c r="DD56" s="284">
        <v>1332</v>
      </c>
      <c r="DE56" s="283">
        <v>217150</v>
      </c>
      <c r="DF56" s="284">
        <v>1356</v>
      </c>
      <c r="DG56" s="283">
        <v>220759</v>
      </c>
      <c r="DH56" s="284">
        <v>1384</v>
      </c>
      <c r="DI56" s="283">
        <v>225237</v>
      </c>
      <c r="DJ56" s="284">
        <v>1412</v>
      </c>
      <c r="DK56" s="283">
        <v>228456</v>
      </c>
      <c r="DL56" s="284">
        <v>1430</v>
      </c>
      <c r="DM56" s="283">
        <v>232250</v>
      </c>
      <c r="DN56" s="284">
        <v>1465</v>
      </c>
      <c r="DO56" s="283">
        <v>235213</v>
      </c>
      <c r="DP56" s="285">
        <v>1495</v>
      </c>
      <c r="DQ56" s="283">
        <v>237895</v>
      </c>
      <c r="DR56" s="284">
        <v>1518</v>
      </c>
      <c r="DS56" s="283">
        <v>241440</v>
      </c>
      <c r="DT56" s="284">
        <v>1584</v>
      </c>
      <c r="DU56" s="283">
        <v>244716</v>
      </c>
      <c r="DV56" s="284">
        <v>1604</v>
      </c>
      <c r="DW56" s="283"/>
      <c r="DX56" s="285"/>
      <c r="DY56" s="91"/>
    </row>
    <row r="57" spans="1:129" s="156" customFormat="1" x14ac:dyDescent="0.2">
      <c r="A57" s="281">
        <v>51</v>
      </c>
      <c r="B57" s="282" t="s">
        <v>151</v>
      </c>
      <c r="C57" s="283"/>
      <c r="D57" s="284"/>
      <c r="E57" s="283"/>
      <c r="F57" s="284"/>
      <c r="G57" s="283"/>
      <c r="H57" s="284"/>
      <c r="I57" s="283"/>
      <c r="J57" s="284"/>
      <c r="K57" s="283">
        <v>324</v>
      </c>
      <c r="L57" s="284">
        <v>17</v>
      </c>
      <c r="M57" s="283">
        <v>347</v>
      </c>
      <c r="N57" s="284">
        <v>32</v>
      </c>
      <c r="O57" s="283">
        <v>367</v>
      </c>
      <c r="P57" s="284">
        <v>45</v>
      </c>
      <c r="Q57" s="283">
        <v>376</v>
      </c>
      <c r="R57" s="284">
        <v>49</v>
      </c>
      <c r="S57" s="283">
        <v>381</v>
      </c>
      <c r="T57" s="284">
        <v>54</v>
      </c>
      <c r="U57" s="283">
        <v>385</v>
      </c>
      <c r="V57" s="284">
        <v>56</v>
      </c>
      <c r="W57" s="283">
        <v>396</v>
      </c>
      <c r="X57" s="284">
        <v>57</v>
      </c>
      <c r="Y57" s="283">
        <v>399</v>
      </c>
      <c r="Z57" s="284">
        <v>58</v>
      </c>
      <c r="AA57" s="283">
        <v>410</v>
      </c>
      <c r="AB57" s="284">
        <v>60</v>
      </c>
      <c r="AC57" s="283">
        <v>416</v>
      </c>
      <c r="AD57" s="284">
        <v>65</v>
      </c>
      <c r="AE57" s="283">
        <v>425</v>
      </c>
      <c r="AF57" s="284">
        <v>67</v>
      </c>
      <c r="AG57" s="283">
        <v>430</v>
      </c>
      <c r="AH57" s="284">
        <v>71</v>
      </c>
      <c r="AI57" s="283">
        <v>440</v>
      </c>
      <c r="AJ57" s="284">
        <v>73</v>
      </c>
      <c r="AK57" s="283">
        <v>451</v>
      </c>
      <c r="AL57" s="284">
        <v>74</v>
      </c>
      <c r="AM57" s="283">
        <v>461</v>
      </c>
      <c r="AN57" s="284">
        <v>76</v>
      </c>
      <c r="AO57" s="283">
        <v>465</v>
      </c>
      <c r="AP57" s="284">
        <v>77</v>
      </c>
      <c r="AQ57" s="283">
        <v>469</v>
      </c>
      <c r="AR57" s="284">
        <v>78</v>
      </c>
      <c r="AS57" s="283">
        <v>474</v>
      </c>
      <c r="AT57" s="284">
        <v>80</v>
      </c>
      <c r="AU57" s="283">
        <v>486</v>
      </c>
      <c r="AV57" s="284">
        <v>82</v>
      </c>
      <c r="AW57" s="283">
        <v>492</v>
      </c>
      <c r="AX57" s="284">
        <v>83</v>
      </c>
      <c r="AY57" s="283">
        <v>493</v>
      </c>
      <c r="AZ57" s="284">
        <v>86</v>
      </c>
      <c r="BA57" s="283">
        <v>500</v>
      </c>
      <c r="BB57" s="284">
        <v>86</v>
      </c>
      <c r="BC57" s="283">
        <v>511</v>
      </c>
      <c r="BD57" s="284">
        <v>90</v>
      </c>
      <c r="BE57" s="283">
        <v>514</v>
      </c>
      <c r="BF57" s="284">
        <v>94</v>
      </c>
      <c r="BG57" s="283">
        <v>525</v>
      </c>
      <c r="BH57" s="284">
        <v>98</v>
      </c>
      <c r="BI57" s="283">
        <v>530</v>
      </c>
      <c r="BJ57" s="284">
        <v>105</v>
      </c>
      <c r="BK57" s="283">
        <v>539</v>
      </c>
      <c r="BL57" s="284">
        <v>108</v>
      </c>
      <c r="BM57" s="283">
        <v>545</v>
      </c>
      <c r="BN57" s="284">
        <v>110</v>
      </c>
      <c r="BO57" s="283">
        <v>551</v>
      </c>
      <c r="BP57" s="284">
        <v>116</v>
      </c>
      <c r="BQ57" s="283">
        <v>562</v>
      </c>
      <c r="BR57" s="284">
        <v>118</v>
      </c>
      <c r="BS57" s="283">
        <v>565</v>
      </c>
      <c r="BT57" s="284">
        <v>119</v>
      </c>
      <c r="BU57" s="283">
        <v>572</v>
      </c>
      <c r="BV57" s="284">
        <v>120</v>
      </c>
      <c r="BW57" s="283">
        <v>582</v>
      </c>
      <c r="BX57" s="284">
        <v>121</v>
      </c>
      <c r="BY57" s="283">
        <v>593</v>
      </c>
      <c r="BZ57" s="284">
        <v>122</v>
      </c>
      <c r="CA57" s="283">
        <v>607</v>
      </c>
      <c r="CB57" s="284">
        <v>126</v>
      </c>
      <c r="CC57" s="283">
        <v>612</v>
      </c>
      <c r="CD57" s="284">
        <v>128</v>
      </c>
      <c r="CE57" s="283">
        <v>620</v>
      </c>
      <c r="CF57" s="284">
        <v>133</v>
      </c>
      <c r="CG57" s="283">
        <v>625</v>
      </c>
      <c r="CH57" s="284">
        <v>137</v>
      </c>
      <c r="CI57" s="283">
        <v>635</v>
      </c>
      <c r="CJ57" s="284">
        <v>146</v>
      </c>
      <c r="CK57" s="283">
        <v>641</v>
      </c>
      <c r="CL57" s="284">
        <v>151</v>
      </c>
      <c r="CM57" s="283">
        <v>646</v>
      </c>
      <c r="CN57" s="284">
        <v>146</v>
      </c>
      <c r="CO57" s="283">
        <v>655</v>
      </c>
      <c r="CP57" s="284">
        <v>149</v>
      </c>
      <c r="CQ57" s="283">
        <v>667</v>
      </c>
      <c r="CR57" s="284">
        <v>151</v>
      </c>
      <c r="CS57" s="283">
        <v>678</v>
      </c>
      <c r="CT57" s="284">
        <v>152</v>
      </c>
      <c r="CU57" s="283">
        <v>691</v>
      </c>
      <c r="CV57" s="284">
        <v>152</v>
      </c>
      <c r="CW57" s="283">
        <v>708</v>
      </c>
      <c r="CX57" s="284">
        <v>152</v>
      </c>
      <c r="CY57" s="283">
        <v>721</v>
      </c>
      <c r="CZ57" s="284">
        <v>157</v>
      </c>
      <c r="DA57" s="283">
        <v>728</v>
      </c>
      <c r="DB57" s="284">
        <v>157</v>
      </c>
      <c r="DC57" s="283">
        <v>732</v>
      </c>
      <c r="DD57" s="284">
        <v>157</v>
      </c>
      <c r="DE57" s="283">
        <v>734</v>
      </c>
      <c r="DF57" s="284">
        <v>160</v>
      </c>
      <c r="DG57" s="283">
        <v>745</v>
      </c>
      <c r="DH57" s="284">
        <v>163</v>
      </c>
      <c r="DI57" s="283">
        <v>755</v>
      </c>
      <c r="DJ57" s="284">
        <v>165</v>
      </c>
      <c r="DK57" s="283">
        <v>766</v>
      </c>
      <c r="DL57" s="284">
        <v>166</v>
      </c>
      <c r="DM57" s="283">
        <v>775</v>
      </c>
      <c r="DN57" s="284">
        <v>167</v>
      </c>
      <c r="DO57" s="283">
        <v>785</v>
      </c>
      <c r="DP57" s="285">
        <v>167</v>
      </c>
      <c r="DQ57" s="283">
        <v>788</v>
      </c>
      <c r="DR57" s="284">
        <v>168</v>
      </c>
      <c r="DS57" s="283">
        <v>790</v>
      </c>
      <c r="DT57" s="284">
        <v>172</v>
      </c>
      <c r="DU57" s="283">
        <v>796</v>
      </c>
      <c r="DV57" s="284">
        <v>174</v>
      </c>
      <c r="DW57" s="283"/>
      <c r="DX57" s="285"/>
      <c r="DY57" s="91"/>
    </row>
    <row r="58" spans="1:129" s="156" customFormat="1" x14ac:dyDescent="0.2">
      <c r="A58" s="281">
        <v>52</v>
      </c>
      <c r="B58" s="282" t="s">
        <v>49</v>
      </c>
      <c r="C58" s="283"/>
      <c r="D58" s="284"/>
      <c r="E58" s="283"/>
      <c r="F58" s="284"/>
      <c r="G58" s="283"/>
      <c r="H58" s="284"/>
      <c r="I58" s="283"/>
      <c r="J58" s="284"/>
      <c r="K58" s="283">
        <v>9043</v>
      </c>
      <c r="L58" s="284">
        <v>774</v>
      </c>
      <c r="M58" s="283">
        <v>14586</v>
      </c>
      <c r="N58" s="284">
        <v>1612</v>
      </c>
      <c r="O58" s="283">
        <v>18052</v>
      </c>
      <c r="P58" s="284">
        <v>2464</v>
      </c>
      <c r="Q58" s="283">
        <v>19141</v>
      </c>
      <c r="R58" s="284">
        <v>2752</v>
      </c>
      <c r="S58" s="283">
        <v>20688</v>
      </c>
      <c r="T58" s="284">
        <v>2995</v>
      </c>
      <c r="U58" s="283">
        <v>21948</v>
      </c>
      <c r="V58" s="284">
        <v>3264</v>
      </c>
      <c r="W58" s="283">
        <v>23370</v>
      </c>
      <c r="X58" s="284">
        <v>3452</v>
      </c>
      <c r="Y58" s="283">
        <v>24118</v>
      </c>
      <c r="Z58" s="284">
        <v>3676</v>
      </c>
      <c r="AA58" s="283">
        <v>25281</v>
      </c>
      <c r="AB58" s="284">
        <v>3891</v>
      </c>
      <c r="AC58" s="283">
        <v>26433</v>
      </c>
      <c r="AD58" s="284">
        <v>4188</v>
      </c>
      <c r="AE58" s="283">
        <v>27589</v>
      </c>
      <c r="AF58" s="284">
        <v>4442</v>
      </c>
      <c r="AG58" s="283">
        <v>28552</v>
      </c>
      <c r="AH58" s="284">
        <v>4639</v>
      </c>
      <c r="AI58" s="283">
        <v>29945</v>
      </c>
      <c r="AJ58" s="284">
        <v>4932</v>
      </c>
      <c r="AK58" s="283">
        <v>31149</v>
      </c>
      <c r="AL58" s="284">
        <v>5157</v>
      </c>
      <c r="AM58" s="283">
        <v>32382</v>
      </c>
      <c r="AN58" s="284">
        <v>5418</v>
      </c>
      <c r="AO58" s="283">
        <v>33537</v>
      </c>
      <c r="AP58" s="284">
        <v>5677</v>
      </c>
      <c r="AQ58" s="283">
        <v>34688</v>
      </c>
      <c r="AR58" s="284">
        <v>5887</v>
      </c>
      <c r="AS58" s="283">
        <v>35382</v>
      </c>
      <c r="AT58" s="284">
        <v>6096</v>
      </c>
      <c r="AU58" s="283">
        <v>36715</v>
      </c>
      <c r="AV58" s="284">
        <v>6330</v>
      </c>
      <c r="AW58" s="283">
        <v>37806</v>
      </c>
      <c r="AX58" s="284">
        <v>6516</v>
      </c>
      <c r="AY58" s="283">
        <v>38777</v>
      </c>
      <c r="AZ58" s="284">
        <v>6731</v>
      </c>
      <c r="BA58" s="283">
        <v>39786</v>
      </c>
      <c r="BB58" s="284">
        <v>6988</v>
      </c>
      <c r="BC58" s="283">
        <v>40857</v>
      </c>
      <c r="BD58" s="284">
        <v>7282</v>
      </c>
      <c r="BE58" s="283">
        <v>41825</v>
      </c>
      <c r="BF58" s="284">
        <v>7501</v>
      </c>
      <c r="BG58" s="283">
        <v>42979</v>
      </c>
      <c r="BH58" s="284">
        <v>7744</v>
      </c>
      <c r="BI58" s="283">
        <v>43920</v>
      </c>
      <c r="BJ58" s="284">
        <v>8100</v>
      </c>
      <c r="BK58" s="283">
        <v>44821</v>
      </c>
      <c r="BL58" s="284">
        <v>8341</v>
      </c>
      <c r="BM58" s="283">
        <v>45719</v>
      </c>
      <c r="BN58" s="284">
        <v>8582</v>
      </c>
      <c r="BO58" s="283">
        <v>46644</v>
      </c>
      <c r="BP58" s="284">
        <v>8825</v>
      </c>
      <c r="BQ58" s="283">
        <v>47670</v>
      </c>
      <c r="BR58" s="284">
        <v>9106</v>
      </c>
      <c r="BS58" s="283">
        <v>48662</v>
      </c>
      <c r="BT58" s="284">
        <v>9391</v>
      </c>
      <c r="BU58" s="283">
        <v>49566</v>
      </c>
      <c r="BV58" s="284">
        <v>9678</v>
      </c>
      <c r="BW58" s="283">
        <v>50548</v>
      </c>
      <c r="BX58" s="284">
        <v>9947</v>
      </c>
      <c r="BY58" s="283">
        <v>51654</v>
      </c>
      <c r="BZ58" s="284">
        <v>10238</v>
      </c>
      <c r="CA58" s="283">
        <v>52418</v>
      </c>
      <c r="CB58" s="284">
        <v>10530</v>
      </c>
      <c r="CC58" s="283">
        <v>53486</v>
      </c>
      <c r="CD58" s="284">
        <v>10759</v>
      </c>
      <c r="CE58" s="283">
        <v>54406</v>
      </c>
      <c r="CF58" s="284">
        <v>11019</v>
      </c>
      <c r="CG58" s="283">
        <v>55582</v>
      </c>
      <c r="CH58" s="284">
        <v>11293</v>
      </c>
      <c r="CI58" s="283">
        <v>56492</v>
      </c>
      <c r="CJ58" s="284">
        <v>11559</v>
      </c>
      <c r="CK58" s="283">
        <v>57434</v>
      </c>
      <c r="CL58" s="284">
        <v>11834</v>
      </c>
      <c r="CM58" s="283">
        <v>58290</v>
      </c>
      <c r="CN58" s="284">
        <v>12000</v>
      </c>
      <c r="CO58" s="283">
        <v>59205</v>
      </c>
      <c r="CP58" s="284">
        <v>12325</v>
      </c>
      <c r="CQ58" s="283">
        <v>60241</v>
      </c>
      <c r="CR58" s="284">
        <v>12629</v>
      </c>
      <c r="CS58" s="283">
        <v>61422</v>
      </c>
      <c r="CT58" s="284">
        <v>12909</v>
      </c>
      <c r="CU58" s="283">
        <v>62624</v>
      </c>
      <c r="CV58" s="284">
        <v>13209</v>
      </c>
      <c r="CW58" s="283">
        <v>63768</v>
      </c>
      <c r="CX58" s="284">
        <v>13494</v>
      </c>
      <c r="CY58" s="283">
        <v>64891</v>
      </c>
      <c r="CZ58" s="284">
        <v>13688</v>
      </c>
      <c r="DA58" s="283">
        <v>65976</v>
      </c>
      <c r="DB58" s="284">
        <v>14072</v>
      </c>
      <c r="DC58" s="283">
        <v>66188</v>
      </c>
      <c r="DD58" s="284">
        <v>14199</v>
      </c>
      <c r="DE58" s="283">
        <v>66554</v>
      </c>
      <c r="DF58" s="284">
        <v>14416</v>
      </c>
      <c r="DG58" s="283">
        <v>67267</v>
      </c>
      <c r="DH58" s="284">
        <v>14679</v>
      </c>
      <c r="DI58" s="283">
        <v>67930</v>
      </c>
      <c r="DJ58" s="284">
        <v>14934</v>
      </c>
      <c r="DK58" s="283">
        <v>68605</v>
      </c>
      <c r="DL58" s="284">
        <v>15206</v>
      </c>
      <c r="DM58" s="283">
        <v>69380</v>
      </c>
      <c r="DN58" s="284">
        <v>15442</v>
      </c>
      <c r="DO58" s="283">
        <v>70275</v>
      </c>
      <c r="DP58" s="285">
        <v>15849</v>
      </c>
      <c r="DQ58" s="283">
        <v>71203</v>
      </c>
      <c r="DR58" s="284">
        <v>16056</v>
      </c>
      <c r="DS58" s="283">
        <v>72147</v>
      </c>
      <c r="DT58" s="284">
        <v>16979</v>
      </c>
      <c r="DU58" s="283">
        <v>73018</v>
      </c>
      <c r="DV58" s="284">
        <v>17201</v>
      </c>
      <c r="DW58" s="283"/>
      <c r="DX58" s="285"/>
      <c r="DY58" s="91"/>
    </row>
    <row r="59" spans="1:129" s="156" customFormat="1" ht="13.5" customHeight="1" x14ac:dyDescent="0.2">
      <c r="A59" s="281">
        <v>53</v>
      </c>
      <c r="B59" s="282" t="s">
        <v>50</v>
      </c>
      <c r="C59" s="283"/>
      <c r="D59" s="284"/>
      <c r="E59" s="283"/>
      <c r="F59" s="284"/>
      <c r="G59" s="283"/>
      <c r="H59" s="284"/>
      <c r="I59" s="283"/>
      <c r="J59" s="284"/>
      <c r="K59" s="283">
        <v>1227</v>
      </c>
      <c r="L59" s="284">
        <v>49</v>
      </c>
      <c r="M59" s="283">
        <v>2105</v>
      </c>
      <c r="N59" s="284">
        <v>110</v>
      </c>
      <c r="O59" s="283">
        <v>3287</v>
      </c>
      <c r="P59" s="284">
        <v>189</v>
      </c>
      <c r="Q59" s="283">
        <v>3616</v>
      </c>
      <c r="R59" s="284">
        <v>203</v>
      </c>
      <c r="S59" s="283">
        <v>4105</v>
      </c>
      <c r="T59" s="284">
        <v>244</v>
      </c>
      <c r="U59" s="283">
        <v>4679</v>
      </c>
      <c r="V59" s="284">
        <v>284</v>
      </c>
      <c r="W59" s="283">
        <v>5314</v>
      </c>
      <c r="X59" s="284">
        <v>311</v>
      </c>
      <c r="Y59" s="283">
        <v>5512</v>
      </c>
      <c r="Z59" s="284">
        <v>332</v>
      </c>
      <c r="AA59" s="283">
        <v>5979</v>
      </c>
      <c r="AB59" s="284">
        <v>364</v>
      </c>
      <c r="AC59" s="283">
        <v>6483</v>
      </c>
      <c r="AD59" s="284">
        <v>386</v>
      </c>
      <c r="AE59" s="283">
        <v>6984</v>
      </c>
      <c r="AF59" s="284">
        <v>405</v>
      </c>
      <c r="AG59" s="283">
        <v>7300</v>
      </c>
      <c r="AH59" s="284">
        <v>426</v>
      </c>
      <c r="AI59" s="283">
        <v>7891</v>
      </c>
      <c r="AJ59" s="284">
        <v>450</v>
      </c>
      <c r="AK59" s="283">
        <v>8411</v>
      </c>
      <c r="AL59" s="284">
        <v>469</v>
      </c>
      <c r="AM59" s="283">
        <v>8990</v>
      </c>
      <c r="AN59" s="284">
        <v>488</v>
      </c>
      <c r="AO59" s="283">
        <v>9311</v>
      </c>
      <c r="AP59" s="284">
        <v>499</v>
      </c>
      <c r="AQ59" s="283">
        <v>9961</v>
      </c>
      <c r="AR59" s="284">
        <v>529</v>
      </c>
      <c r="AS59" s="283">
        <v>10361</v>
      </c>
      <c r="AT59" s="284">
        <v>545</v>
      </c>
      <c r="AU59" s="283">
        <v>11046</v>
      </c>
      <c r="AV59" s="284">
        <v>565</v>
      </c>
      <c r="AW59" s="283">
        <v>11445</v>
      </c>
      <c r="AX59" s="284">
        <v>580</v>
      </c>
      <c r="AY59" s="283">
        <v>12133</v>
      </c>
      <c r="AZ59" s="284">
        <v>596</v>
      </c>
      <c r="BA59" s="283">
        <v>12809</v>
      </c>
      <c r="BB59" s="284">
        <v>627</v>
      </c>
      <c r="BC59" s="283">
        <v>13413</v>
      </c>
      <c r="BD59" s="284">
        <v>651</v>
      </c>
      <c r="BE59" s="283">
        <v>13767</v>
      </c>
      <c r="BF59" s="284">
        <v>668</v>
      </c>
      <c r="BG59" s="283">
        <v>14382</v>
      </c>
      <c r="BH59" s="284">
        <v>693</v>
      </c>
      <c r="BI59" s="283">
        <v>15051</v>
      </c>
      <c r="BJ59" s="284">
        <v>749</v>
      </c>
      <c r="BK59" s="283">
        <v>15630</v>
      </c>
      <c r="BL59" s="284">
        <v>769</v>
      </c>
      <c r="BM59" s="283">
        <v>15989</v>
      </c>
      <c r="BN59" s="284">
        <v>795</v>
      </c>
      <c r="BO59" s="283">
        <v>16502</v>
      </c>
      <c r="BP59" s="284">
        <v>816</v>
      </c>
      <c r="BQ59" s="283">
        <v>17029</v>
      </c>
      <c r="BR59" s="284">
        <v>852</v>
      </c>
      <c r="BS59" s="283">
        <v>17498</v>
      </c>
      <c r="BT59" s="284">
        <v>882</v>
      </c>
      <c r="BU59" s="283">
        <v>17805</v>
      </c>
      <c r="BV59" s="284">
        <v>913</v>
      </c>
      <c r="BW59" s="283">
        <v>18365</v>
      </c>
      <c r="BX59" s="284">
        <v>938</v>
      </c>
      <c r="BY59" s="283">
        <v>18831</v>
      </c>
      <c r="BZ59" s="284">
        <v>964</v>
      </c>
      <c r="CA59" s="283">
        <v>19203</v>
      </c>
      <c r="CB59" s="284">
        <v>998</v>
      </c>
      <c r="CC59" s="283">
        <v>19556</v>
      </c>
      <c r="CD59" s="284">
        <v>1023</v>
      </c>
      <c r="CE59" s="283">
        <v>19926</v>
      </c>
      <c r="CF59" s="284">
        <v>1060</v>
      </c>
      <c r="CG59" s="283">
        <v>20392</v>
      </c>
      <c r="CH59" s="284">
        <v>1093</v>
      </c>
      <c r="CI59" s="283">
        <v>20743</v>
      </c>
      <c r="CJ59" s="284">
        <v>1133</v>
      </c>
      <c r="CK59" s="283">
        <v>21012</v>
      </c>
      <c r="CL59" s="284">
        <v>1154</v>
      </c>
      <c r="CM59" s="283">
        <v>21412</v>
      </c>
      <c r="CN59" s="284">
        <v>1163</v>
      </c>
      <c r="CO59" s="283">
        <v>21821</v>
      </c>
      <c r="CP59" s="284">
        <v>1195</v>
      </c>
      <c r="CQ59" s="283">
        <v>22141</v>
      </c>
      <c r="CR59" s="284">
        <v>1229</v>
      </c>
      <c r="CS59" s="283">
        <v>22376</v>
      </c>
      <c r="CT59" s="284">
        <v>1250</v>
      </c>
      <c r="CU59" s="283">
        <v>22667</v>
      </c>
      <c r="CV59" s="284">
        <v>1291</v>
      </c>
      <c r="CW59" s="283">
        <v>22967</v>
      </c>
      <c r="CX59" s="284">
        <v>1324</v>
      </c>
      <c r="CY59" s="283">
        <v>23237</v>
      </c>
      <c r="CZ59" s="284">
        <v>1352</v>
      </c>
      <c r="DA59" s="283">
        <v>23439</v>
      </c>
      <c r="DB59" s="284">
        <v>1371</v>
      </c>
      <c r="DC59" s="283">
        <v>23526</v>
      </c>
      <c r="DD59" s="284">
        <v>1375</v>
      </c>
      <c r="DE59" s="283">
        <v>23663</v>
      </c>
      <c r="DF59" s="284">
        <v>1388</v>
      </c>
      <c r="DG59" s="283">
        <v>23771</v>
      </c>
      <c r="DH59" s="284">
        <v>1393</v>
      </c>
      <c r="DI59" s="283">
        <v>23860</v>
      </c>
      <c r="DJ59" s="284">
        <v>1409</v>
      </c>
      <c r="DK59" s="283">
        <v>23993</v>
      </c>
      <c r="DL59" s="284">
        <v>1418</v>
      </c>
      <c r="DM59" s="283">
        <v>24088</v>
      </c>
      <c r="DN59" s="284">
        <v>1439</v>
      </c>
      <c r="DO59" s="283">
        <v>24221</v>
      </c>
      <c r="DP59" s="285">
        <v>1456</v>
      </c>
      <c r="DQ59" s="283">
        <v>24319</v>
      </c>
      <c r="DR59" s="284">
        <v>1467</v>
      </c>
      <c r="DS59" s="283">
        <v>24479</v>
      </c>
      <c r="DT59" s="284">
        <v>1513</v>
      </c>
      <c r="DU59" s="283">
        <v>24673</v>
      </c>
      <c r="DV59" s="284">
        <v>1526</v>
      </c>
      <c r="DW59" s="283"/>
      <c r="DX59" s="285"/>
      <c r="DY59" s="91"/>
    </row>
    <row r="60" spans="1:129" s="156" customFormat="1" x14ac:dyDescent="0.2">
      <c r="A60" s="281">
        <v>54</v>
      </c>
      <c r="B60" s="282" t="s">
        <v>51</v>
      </c>
      <c r="C60" s="283"/>
      <c r="D60" s="284"/>
      <c r="E60" s="283"/>
      <c r="F60" s="284"/>
      <c r="G60" s="283"/>
      <c r="H60" s="284"/>
      <c r="I60" s="283"/>
      <c r="J60" s="284"/>
      <c r="K60" s="283">
        <v>24429</v>
      </c>
      <c r="L60" s="284">
        <v>81</v>
      </c>
      <c r="M60" s="283">
        <v>58181</v>
      </c>
      <c r="N60" s="284">
        <v>145</v>
      </c>
      <c r="O60" s="283">
        <v>92795</v>
      </c>
      <c r="P60" s="284">
        <v>210</v>
      </c>
      <c r="Q60" s="283">
        <v>109060</v>
      </c>
      <c r="R60" s="284">
        <v>268</v>
      </c>
      <c r="S60" s="283">
        <v>125823</v>
      </c>
      <c r="T60" s="284">
        <v>307</v>
      </c>
      <c r="U60" s="283">
        <v>142076</v>
      </c>
      <c r="V60" s="284">
        <v>360</v>
      </c>
      <c r="W60" s="283">
        <v>163164</v>
      </c>
      <c r="X60" s="284">
        <v>406</v>
      </c>
      <c r="Y60" s="283">
        <v>174033</v>
      </c>
      <c r="Z60" s="284">
        <v>446</v>
      </c>
      <c r="AA60" s="283">
        <v>189890</v>
      </c>
      <c r="AB60" s="284">
        <v>514</v>
      </c>
      <c r="AC60" s="283">
        <v>205498</v>
      </c>
      <c r="AD60" s="284">
        <v>556</v>
      </c>
      <c r="AE60" s="283">
        <v>222387</v>
      </c>
      <c r="AF60" s="284">
        <v>601</v>
      </c>
      <c r="AG60" s="283">
        <v>238058</v>
      </c>
      <c r="AH60" s="284">
        <v>648</v>
      </c>
      <c r="AI60" s="283">
        <v>255778</v>
      </c>
      <c r="AJ60" s="284">
        <v>676</v>
      </c>
      <c r="AK60" s="283">
        <v>271904</v>
      </c>
      <c r="AL60" s="284">
        <v>727</v>
      </c>
      <c r="AM60" s="283">
        <v>287629</v>
      </c>
      <c r="AN60" s="284">
        <v>765</v>
      </c>
      <c r="AO60" s="283">
        <v>303906</v>
      </c>
      <c r="AP60" s="284">
        <v>804</v>
      </c>
      <c r="AQ60" s="283">
        <v>319371</v>
      </c>
      <c r="AR60" s="284">
        <v>849</v>
      </c>
      <c r="AS60" s="283">
        <v>329770</v>
      </c>
      <c r="AT60" s="284">
        <v>894</v>
      </c>
      <c r="AU60" s="283">
        <v>348421</v>
      </c>
      <c r="AV60" s="284">
        <v>931</v>
      </c>
      <c r="AW60" s="283">
        <v>363055</v>
      </c>
      <c r="AX60" s="284">
        <v>986</v>
      </c>
      <c r="AY60" s="283">
        <v>378343</v>
      </c>
      <c r="AZ60" s="284">
        <v>1030</v>
      </c>
      <c r="BA60" s="283">
        <v>392532</v>
      </c>
      <c r="BB60" s="284">
        <v>1068</v>
      </c>
      <c r="BC60" s="283">
        <v>406888</v>
      </c>
      <c r="BD60" s="284">
        <v>1113</v>
      </c>
      <c r="BE60" s="283">
        <v>423142</v>
      </c>
      <c r="BF60" s="284">
        <v>1133</v>
      </c>
      <c r="BG60" s="283">
        <v>438560</v>
      </c>
      <c r="BH60" s="284">
        <v>1169</v>
      </c>
      <c r="BI60" s="283">
        <v>453794</v>
      </c>
      <c r="BJ60" s="284">
        <v>1212</v>
      </c>
      <c r="BK60" s="283">
        <v>468186</v>
      </c>
      <c r="BL60" s="284">
        <v>1245</v>
      </c>
      <c r="BM60" s="283">
        <v>485584</v>
      </c>
      <c r="BN60" s="284">
        <v>1277</v>
      </c>
      <c r="BO60" s="283">
        <v>500484</v>
      </c>
      <c r="BP60" s="284">
        <v>1317</v>
      </c>
      <c r="BQ60" s="283">
        <v>515103</v>
      </c>
      <c r="BR60" s="284">
        <v>1357</v>
      </c>
      <c r="BS60" s="283">
        <v>529102</v>
      </c>
      <c r="BT60" s="284">
        <v>1397</v>
      </c>
      <c r="BU60" s="283">
        <v>543592</v>
      </c>
      <c r="BV60" s="284">
        <v>1438</v>
      </c>
      <c r="BW60" s="283">
        <v>557980</v>
      </c>
      <c r="BX60" s="284">
        <v>1474</v>
      </c>
      <c r="BY60" s="283">
        <v>571487</v>
      </c>
      <c r="BZ60" s="284">
        <v>1527</v>
      </c>
      <c r="CA60" s="283">
        <v>584142</v>
      </c>
      <c r="CB60" s="284">
        <v>1576</v>
      </c>
      <c r="CC60" s="283">
        <v>599123</v>
      </c>
      <c r="CD60" s="284">
        <v>1613</v>
      </c>
      <c r="CE60" s="283">
        <v>611848</v>
      </c>
      <c r="CF60" s="284">
        <v>1649</v>
      </c>
      <c r="CG60" s="283">
        <v>627272</v>
      </c>
      <c r="CH60" s="284">
        <v>1672</v>
      </c>
      <c r="CI60" s="283">
        <v>641677</v>
      </c>
      <c r="CJ60" s="284">
        <v>1690</v>
      </c>
      <c r="CK60" s="283">
        <v>655599</v>
      </c>
      <c r="CL60" s="284">
        <v>1719</v>
      </c>
      <c r="CM60" s="283">
        <v>670925</v>
      </c>
      <c r="CN60" s="284">
        <v>1734</v>
      </c>
      <c r="CO60" s="283">
        <v>685185</v>
      </c>
      <c r="CP60" s="284">
        <v>1746</v>
      </c>
      <c r="CQ60" s="283">
        <v>699645</v>
      </c>
      <c r="CR60" s="284">
        <v>1763</v>
      </c>
      <c r="CS60" s="283">
        <v>715471</v>
      </c>
      <c r="CT60" s="284">
        <v>1783</v>
      </c>
      <c r="CU60" s="283">
        <v>731362</v>
      </c>
      <c r="CV60" s="284">
        <v>1801</v>
      </c>
      <c r="CW60" s="283">
        <v>745742</v>
      </c>
      <c r="CX60" s="284">
        <v>1814</v>
      </c>
      <c r="CY60" s="283">
        <v>759465</v>
      </c>
      <c r="CZ60" s="284">
        <v>1829</v>
      </c>
      <c r="DA60" s="283">
        <v>774152</v>
      </c>
      <c r="DB60" s="284">
        <v>1843</v>
      </c>
      <c r="DC60" s="283">
        <v>786381</v>
      </c>
      <c r="DD60" s="284">
        <v>1847</v>
      </c>
      <c r="DE60" s="283">
        <v>798630</v>
      </c>
      <c r="DF60" s="284">
        <v>1852</v>
      </c>
      <c r="DG60" s="283">
        <v>809932</v>
      </c>
      <c r="DH60" s="284">
        <v>1861</v>
      </c>
      <c r="DI60" s="283">
        <v>820690</v>
      </c>
      <c r="DJ60" s="284">
        <v>1871</v>
      </c>
      <c r="DK60" s="283">
        <v>831125</v>
      </c>
      <c r="DL60" s="284">
        <v>1874</v>
      </c>
      <c r="DM60" s="283">
        <v>841638</v>
      </c>
      <c r="DN60" s="284">
        <v>1881</v>
      </c>
      <c r="DO60" s="283">
        <v>853764</v>
      </c>
      <c r="DP60" s="285">
        <v>1886</v>
      </c>
      <c r="DQ60" s="283">
        <v>866308</v>
      </c>
      <c r="DR60" s="284">
        <v>1891</v>
      </c>
      <c r="DS60" s="283">
        <v>879322</v>
      </c>
      <c r="DT60" s="284">
        <v>1902</v>
      </c>
      <c r="DU60" s="283">
        <v>891955</v>
      </c>
      <c r="DV60" s="284">
        <v>1902</v>
      </c>
      <c r="DW60" s="283"/>
      <c r="DX60" s="285"/>
      <c r="DY60" s="91"/>
    </row>
    <row r="61" spans="1:129" s="156" customFormat="1" x14ac:dyDescent="0.2">
      <c r="A61" s="281">
        <v>55</v>
      </c>
      <c r="B61" s="282" t="s">
        <v>52</v>
      </c>
      <c r="C61" s="283"/>
      <c r="D61" s="284"/>
      <c r="E61" s="283"/>
      <c r="F61" s="284"/>
      <c r="G61" s="283"/>
      <c r="H61" s="284"/>
      <c r="I61" s="283"/>
      <c r="J61" s="284"/>
      <c r="K61" s="283">
        <v>390</v>
      </c>
      <c r="L61" s="284">
        <v>12</v>
      </c>
      <c r="M61" s="283">
        <v>807</v>
      </c>
      <c r="N61" s="284">
        <v>28</v>
      </c>
      <c r="O61" s="283">
        <v>1275</v>
      </c>
      <c r="P61" s="284">
        <v>66</v>
      </c>
      <c r="Q61" s="283">
        <v>1454</v>
      </c>
      <c r="R61" s="284">
        <v>74</v>
      </c>
      <c r="S61" s="283">
        <v>1631</v>
      </c>
      <c r="T61" s="284">
        <v>81</v>
      </c>
      <c r="U61" s="283">
        <v>1837</v>
      </c>
      <c r="V61" s="284">
        <v>90</v>
      </c>
      <c r="W61" s="283">
        <v>2101</v>
      </c>
      <c r="X61" s="284">
        <v>99</v>
      </c>
      <c r="Y61" s="283">
        <v>2224</v>
      </c>
      <c r="Z61" s="284">
        <v>113</v>
      </c>
      <c r="AA61" s="283">
        <v>2414</v>
      </c>
      <c r="AB61" s="284">
        <v>126</v>
      </c>
      <c r="AC61" s="283">
        <v>2656</v>
      </c>
      <c r="AD61" s="284">
        <v>137</v>
      </c>
      <c r="AE61" s="283">
        <v>2871</v>
      </c>
      <c r="AF61" s="284">
        <v>153</v>
      </c>
      <c r="AG61" s="283">
        <v>3063</v>
      </c>
      <c r="AH61" s="284">
        <v>165</v>
      </c>
      <c r="AI61" s="283">
        <v>3282</v>
      </c>
      <c r="AJ61" s="284">
        <v>183</v>
      </c>
      <c r="AK61" s="283">
        <v>3545</v>
      </c>
      <c r="AL61" s="284">
        <v>199</v>
      </c>
      <c r="AM61" s="283">
        <v>3743</v>
      </c>
      <c r="AN61" s="284">
        <v>217</v>
      </c>
      <c r="AO61" s="283">
        <v>3930</v>
      </c>
      <c r="AP61" s="284">
        <v>234</v>
      </c>
      <c r="AQ61" s="283">
        <v>4159</v>
      </c>
      <c r="AR61" s="284">
        <v>245</v>
      </c>
      <c r="AS61" s="283">
        <v>4307</v>
      </c>
      <c r="AT61" s="284">
        <v>258</v>
      </c>
      <c r="AU61" s="283">
        <v>4593</v>
      </c>
      <c r="AV61" s="284">
        <v>274</v>
      </c>
      <c r="AW61" s="283">
        <v>4782</v>
      </c>
      <c r="AX61" s="284">
        <v>282</v>
      </c>
      <c r="AY61" s="283">
        <v>4987</v>
      </c>
      <c r="AZ61" s="284">
        <v>294</v>
      </c>
      <c r="BA61" s="283">
        <v>5240</v>
      </c>
      <c r="BB61" s="284">
        <v>307</v>
      </c>
      <c r="BC61" s="283">
        <v>5463</v>
      </c>
      <c r="BD61" s="284">
        <v>323</v>
      </c>
      <c r="BE61" s="283">
        <v>5677</v>
      </c>
      <c r="BF61" s="284">
        <v>336</v>
      </c>
      <c r="BG61" s="283">
        <v>5920</v>
      </c>
      <c r="BH61" s="284">
        <v>354</v>
      </c>
      <c r="BI61" s="283">
        <v>6139</v>
      </c>
      <c r="BJ61" s="284">
        <v>374</v>
      </c>
      <c r="BK61" s="283">
        <v>6306</v>
      </c>
      <c r="BL61" s="284">
        <v>393</v>
      </c>
      <c r="BM61" s="283">
        <v>6514</v>
      </c>
      <c r="BN61" s="284">
        <v>405</v>
      </c>
      <c r="BO61" s="283">
        <v>6731</v>
      </c>
      <c r="BP61" s="284">
        <v>418</v>
      </c>
      <c r="BQ61" s="283">
        <v>6959</v>
      </c>
      <c r="BR61" s="284">
        <v>435</v>
      </c>
      <c r="BS61" s="283">
        <v>7168</v>
      </c>
      <c r="BT61" s="284">
        <v>449</v>
      </c>
      <c r="BU61" s="283">
        <v>7342</v>
      </c>
      <c r="BV61" s="284">
        <v>462</v>
      </c>
      <c r="BW61" s="283">
        <v>7557</v>
      </c>
      <c r="BX61" s="284">
        <v>494</v>
      </c>
      <c r="BY61" s="283">
        <v>7801</v>
      </c>
      <c r="BZ61" s="284">
        <v>509</v>
      </c>
      <c r="CA61" s="283">
        <v>7979</v>
      </c>
      <c r="CB61" s="284">
        <v>526</v>
      </c>
      <c r="CC61" s="283">
        <v>8197</v>
      </c>
      <c r="CD61" s="284">
        <v>544</v>
      </c>
      <c r="CE61" s="283">
        <v>8394</v>
      </c>
      <c r="CF61" s="284">
        <v>569</v>
      </c>
      <c r="CG61" s="283">
        <v>8645</v>
      </c>
      <c r="CH61" s="284">
        <v>603</v>
      </c>
      <c r="CI61" s="283">
        <v>8850</v>
      </c>
      <c r="CJ61" s="284">
        <v>624</v>
      </c>
      <c r="CK61" s="283">
        <v>9067</v>
      </c>
      <c r="CL61" s="284">
        <v>642</v>
      </c>
      <c r="CM61" s="283">
        <v>9304</v>
      </c>
      <c r="CN61" s="284">
        <v>645</v>
      </c>
      <c r="CO61" s="283">
        <v>9553</v>
      </c>
      <c r="CP61" s="284">
        <v>666</v>
      </c>
      <c r="CQ61" s="283">
        <v>9806</v>
      </c>
      <c r="CR61" s="284">
        <v>693</v>
      </c>
      <c r="CS61" s="283">
        <v>10058</v>
      </c>
      <c r="CT61" s="284">
        <v>712</v>
      </c>
      <c r="CU61" s="283">
        <v>10296</v>
      </c>
      <c r="CV61" s="284">
        <v>729</v>
      </c>
      <c r="CW61" s="283">
        <v>10562</v>
      </c>
      <c r="CX61" s="284">
        <v>746</v>
      </c>
      <c r="CY61" s="283">
        <v>10887</v>
      </c>
      <c r="CZ61" s="284">
        <v>770</v>
      </c>
      <c r="DA61" s="283">
        <v>11193</v>
      </c>
      <c r="DB61" s="284">
        <v>782</v>
      </c>
      <c r="DC61" s="283">
        <v>11429</v>
      </c>
      <c r="DD61" s="284">
        <v>792</v>
      </c>
      <c r="DE61" s="283">
        <v>11724</v>
      </c>
      <c r="DF61" s="284">
        <v>810</v>
      </c>
      <c r="DG61" s="283">
        <v>11987</v>
      </c>
      <c r="DH61" s="284">
        <v>829</v>
      </c>
      <c r="DI61" s="283">
        <v>12182</v>
      </c>
      <c r="DJ61" s="284">
        <v>839</v>
      </c>
      <c r="DK61" s="283">
        <v>12400</v>
      </c>
      <c r="DL61" s="284">
        <v>852</v>
      </c>
      <c r="DM61" s="283">
        <v>12697</v>
      </c>
      <c r="DN61" s="284">
        <v>884</v>
      </c>
      <c r="DO61" s="283">
        <v>12934</v>
      </c>
      <c r="DP61" s="285">
        <v>896</v>
      </c>
      <c r="DQ61" s="283">
        <v>13143</v>
      </c>
      <c r="DR61" s="284">
        <v>908</v>
      </c>
      <c r="DS61" s="283">
        <v>13424</v>
      </c>
      <c r="DT61" s="284">
        <v>977</v>
      </c>
      <c r="DU61" s="283">
        <v>13699</v>
      </c>
      <c r="DV61" s="284">
        <v>988</v>
      </c>
      <c r="DW61" s="283"/>
      <c r="DX61" s="285"/>
      <c r="DY61" s="91"/>
    </row>
    <row r="62" spans="1:129" s="156" customFormat="1" x14ac:dyDescent="0.2">
      <c r="A62" s="281">
        <v>56</v>
      </c>
      <c r="B62" s="282" t="s">
        <v>53</v>
      </c>
      <c r="C62" s="283"/>
      <c r="D62" s="284"/>
      <c r="E62" s="283"/>
      <c r="F62" s="284"/>
      <c r="G62" s="283"/>
      <c r="H62" s="284"/>
      <c r="I62" s="283"/>
      <c r="J62" s="284"/>
      <c r="K62" s="283">
        <v>9392</v>
      </c>
      <c r="L62" s="284">
        <v>665</v>
      </c>
      <c r="M62" s="283">
        <v>19065</v>
      </c>
      <c r="N62" s="284">
        <v>1372</v>
      </c>
      <c r="O62" s="283">
        <v>29874</v>
      </c>
      <c r="P62" s="284">
        <v>2137</v>
      </c>
      <c r="Q62" s="283">
        <v>34261</v>
      </c>
      <c r="R62" s="284">
        <v>2433</v>
      </c>
      <c r="S62" s="283">
        <v>40263</v>
      </c>
      <c r="T62" s="284">
        <v>2787</v>
      </c>
      <c r="U62" s="283">
        <v>46400</v>
      </c>
      <c r="V62" s="284">
        <v>3152</v>
      </c>
      <c r="W62" s="283">
        <v>55112</v>
      </c>
      <c r="X62" s="284">
        <v>3474</v>
      </c>
      <c r="Y62" s="283">
        <v>58756</v>
      </c>
      <c r="Z62" s="284">
        <v>3793</v>
      </c>
      <c r="AA62" s="283">
        <v>64764</v>
      </c>
      <c r="AB62" s="284">
        <v>4152</v>
      </c>
      <c r="AC62" s="283">
        <v>69865</v>
      </c>
      <c r="AD62" s="284">
        <v>4447</v>
      </c>
      <c r="AE62" s="283">
        <v>77085</v>
      </c>
      <c r="AF62" s="284">
        <v>4783</v>
      </c>
      <c r="AG62" s="283">
        <v>82038</v>
      </c>
      <c r="AH62" s="284">
        <v>5086</v>
      </c>
      <c r="AI62" s="283">
        <v>89309</v>
      </c>
      <c r="AJ62" s="284">
        <v>5430</v>
      </c>
      <c r="AK62" s="283">
        <v>95463</v>
      </c>
      <c r="AL62" s="284">
        <v>5727</v>
      </c>
      <c r="AM62" s="283">
        <v>102430</v>
      </c>
      <c r="AN62" s="284">
        <v>6083</v>
      </c>
      <c r="AO62" s="283">
        <v>107589</v>
      </c>
      <c r="AP62" s="284">
        <v>6382</v>
      </c>
      <c r="AQ62" s="283">
        <v>112683</v>
      </c>
      <c r="AR62" s="284">
        <v>6732</v>
      </c>
      <c r="AS62" s="283">
        <v>116939</v>
      </c>
      <c r="AT62" s="284">
        <v>7005</v>
      </c>
      <c r="AU62" s="283">
        <v>127253</v>
      </c>
      <c r="AV62" s="284">
        <v>7286</v>
      </c>
      <c r="AW62" s="283">
        <v>133473</v>
      </c>
      <c r="AX62" s="284">
        <v>7584</v>
      </c>
      <c r="AY62" s="283">
        <v>140045</v>
      </c>
      <c r="AZ62" s="284">
        <v>7935</v>
      </c>
      <c r="BA62" s="283">
        <v>146180</v>
      </c>
      <c r="BB62" s="284">
        <v>8286</v>
      </c>
      <c r="BC62" s="283">
        <v>152636</v>
      </c>
      <c r="BD62" s="284">
        <v>8612</v>
      </c>
      <c r="BE62" s="283">
        <v>157713</v>
      </c>
      <c r="BF62" s="284">
        <v>8967</v>
      </c>
      <c r="BG62" s="283">
        <v>164892</v>
      </c>
      <c r="BH62" s="284">
        <v>9215</v>
      </c>
      <c r="BI62" s="283">
        <v>172224</v>
      </c>
      <c r="BJ62" s="284">
        <v>9849</v>
      </c>
      <c r="BK62" s="283">
        <v>180454</v>
      </c>
      <c r="BL62" s="284">
        <v>10213</v>
      </c>
      <c r="BM62" s="283">
        <v>187620</v>
      </c>
      <c r="BN62" s="284">
        <v>10567</v>
      </c>
      <c r="BO62" s="283">
        <v>195088</v>
      </c>
      <c r="BP62" s="284">
        <v>10998</v>
      </c>
      <c r="BQ62" s="283">
        <v>203241</v>
      </c>
      <c r="BR62" s="284">
        <v>11397</v>
      </c>
      <c r="BS62" s="283">
        <v>211481</v>
      </c>
      <c r="BT62" s="284">
        <v>11824</v>
      </c>
      <c r="BU62" s="283">
        <v>217847</v>
      </c>
      <c r="BV62" s="284">
        <v>12221</v>
      </c>
      <c r="BW62" s="283">
        <v>226135</v>
      </c>
      <c r="BX62" s="284">
        <v>12709</v>
      </c>
      <c r="BY62" s="283">
        <v>233980</v>
      </c>
      <c r="BZ62" s="284">
        <v>13105</v>
      </c>
      <c r="CA62" s="283">
        <v>240875</v>
      </c>
      <c r="CB62" s="284">
        <v>13472</v>
      </c>
      <c r="CC62" s="283">
        <v>248480</v>
      </c>
      <c r="CD62" s="284">
        <v>13826</v>
      </c>
      <c r="CE62" s="283">
        <v>255923</v>
      </c>
      <c r="CF62" s="284">
        <v>14205</v>
      </c>
      <c r="CG62" s="283">
        <v>264336</v>
      </c>
      <c r="CH62" s="284">
        <v>14576</v>
      </c>
      <c r="CI62" s="283">
        <v>273045</v>
      </c>
      <c r="CJ62" s="284">
        <v>14983</v>
      </c>
      <c r="CK62" s="283">
        <v>280741</v>
      </c>
      <c r="CL62" s="284">
        <v>15396</v>
      </c>
      <c r="CM62" s="283">
        <v>289951</v>
      </c>
      <c r="CN62" s="284">
        <v>15776</v>
      </c>
      <c r="CO62" s="283">
        <v>298521</v>
      </c>
      <c r="CP62" s="284">
        <v>16229</v>
      </c>
      <c r="CQ62" s="283">
        <v>307542</v>
      </c>
      <c r="CR62" s="284">
        <v>16724</v>
      </c>
      <c r="CS62" s="283">
        <v>315431</v>
      </c>
      <c r="CT62" s="284">
        <v>17143</v>
      </c>
      <c r="CU62" s="283">
        <v>325462</v>
      </c>
      <c r="CV62" s="284">
        <v>17621</v>
      </c>
      <c r="CW62" s="283">
        <v>335733</v>
      </c>
      <c r="CX62" s="284">
        <v>18100</v>
      </c>
      <c r="CY62" s="283">
        <v>344711</v>
      </c>
      <c r="CZ62" s="284">
        <v>18416</v>
      </c>
      <c r="DA62" s="283">
        <v>352342</v>
      </c>
      <c r="DB62" s="284">
        <v>19016</v>
      </c>
      <c r="DC62" s="283">
        <v>353056</v>
      </c>
      <c r="DD62" s="284">
        <v>19045</v>
      </c>
      <c r="DE62" s="283">
        <v>354704</v>
      </c>
      <c r="DF62" s="284">
        <v>19246</v>
      </c>
      <c r="DG62" s="283">
        <v>359722</v>
      </c>
      <c r="DH62" s="284">
        <v>19749</v>
      </c>
      <c r="DI62" s="283">
        <v>365505</v>
      </c>
      <c r="DJ62" s="284">
        <v>20179</v>
      </c>
      <c r="DK62" s="283">
        <v>371402</v>
      </c>
      <c r="DL62" s="284">
        <v>20653</v>
      </c>
      <c r="DM62" s="283">
        <v>378451</v>
      </c>
      <c r="DN62" s="284">
        <v>21188</v>
      </c>
      <c r="DO62" s="283">
        <v>385518</v>
      </c>
      <c r="DP62" s="285">
        <v>22031</v>
      </c>
      <c r="DQ62" s="283">
        <v>393291</v>
      </c>
      <c r="DR62" s="284">
        <v>22511</v>
      </c>
      <c r="DS62" s="283">
        <v>402518</v>
      </c>
      <c r="DT62" s="284">
        <v>23316</v>
      </c>
      <c r="DU62" s="283">
        <v>411934</v>
      </c>
      <c r="DV62" s="284">
        <v>23809</v>
      </c>
      <c r="DW62" s="283"/>
      <c r="DX62" s="285"/>
      <c r="DY62" s="91"/>
    </row>
    <row r="63" spans="1:129" s="156" customFormat="1" x14ac:dyDescent="0.2">
      <c r="A63" s="281">
        <v>57</v>
      </c>
      <c r="B63" s="282" t="s">
        <v>447</v>
      </c>
      <c r="C63" s="283"/>
      <c r="D63" s="284"/>
      <c r="E63" s="283"/>
      <c r="F63" s="284"/>
      <c r="G63" s="283"/>
      <c r="H63" s="284"/>
      <c r="I63" s="283"/>
      <c r="J63" s="284"/>
      <c r="K63" s="283"/>
      <c r="L63" s="284"/>
      <c r="M63" s="283"/>
      <c r="N63" s="284"/>
      <c r="O63" s="283"/>
      <c r="P63" s="284"/>
      <c r="Q63" s="283"/>
      <c r="R63" s="284"/>
      <c r="S63" s="283"/>
      <c r="T63" s="284"/>
      <c r="U63" s="283"/>
      <c r="V63" s="284"/>
      <c r="W63" s="283"/>
      <c r="X63" s="284"/>
      <c r="Y63" s="283"/>
      <c r="Z63" s="284"/>
      <c r="AA63" s="283"/>
      <c r="AB63" s="284"/>
      <c r="AC63" s="283">
        <v>361</v>
      </c>
      <c r="AD63" s="284">
        <v>468</v>
      </c>
      <c r="AE63" s="283">
        <v>866</v>
      </c>
      <c r="AF63" s="284">
        <v>537</v>
      </c>
      <c r="AG63" s="283">
        <v>1276</v>
      </c>
      <c r="AH63" s="284">
        <v>605</v>
      </c>
      <c r="AI63" s="283">
        <v>1779</v>
      </c>
      <c r="AJ63" s="284">
        <v>693</v>
      </c>
      <c r="AK63" s="283">
        <v>2277</v>
      </c>
      <c r="AL63" s="284">
        <v>762</v>
      </c>
      <c r="AM63" s="283">
        <v>2723</v>
      </c>
      <c r="AN63" s="284">
        <v>794</v>
      </c>
      <c r="AO63" s="283">
        <v>3239</v>
      </c>
      <c r="AP63" s="284">
        <v>822</v>
      </c>
      <c r="AQ63" s="283">
        <v>3727</v>
      </c>
      <c r="AR63" s="284">
        <v>843</v>
      </c>
      <c r="AS63" s="283">
        <v>4057</v>
      </c>
      <c r="AT63" s="284">
        <v>857</v>
      </c>
      <c r="AU63" s="283">
        <v>4659</v>
      </c>
      <c r="AV63" s="284">
        <v>885</v>
      </c>
      <c r="AW63" s="283">
        <v>5145</v>
      </c>
      <c r="AX63" s="284">
        <v>913</v>
      </c>
      <c r="AY63" s="283">
        <v>5662</v>
      </c>
      <c r="AZ63" s="284">
        <v>924</v>
      </c>
      <c r="BA63" s="283">
        <v>6137</v>
      </c>
      <c r="BB63" s="284">
        <v>941</v>
      </c>
      <c r="BC63" s="283">
        <v>6688</v>
      </c>
      <c r="BD63" s="284">
        <v>965</v>
      </c>
      <c r="BE63" s="283">
        <v>7239</v>
      </c>
      <c r="BF63" s="284">
        <v>981</v>
      </c>
      <c r="BG63" s="283">
        <v>7780</v>
      </c>
      <c r="BH63" s="284">
        <v>989</v>
      </c>
      <c r="BI63" s="283">
        <v>8258</v>
      </c>
      <c r="BJ63" s="284">
        <v>1035</v>
      </c>
      <c r="BK63" s="283">
        <v>8751</v>
      </c>
      <c r="BL63" s="284">
        <v>1056</v>
      </c>
      <c r="BM63" s="283">
        <v>9266</v>
      </c>
      <c r="BN63" s="284">
        <v>1076</v>
      </c>
      <c r="BO63" s="283">
        <v>9728</v>
      </c>
      <c r="BP63" s="284">
        <v>1095</v>
      </c>
      <c r="BQ63" s="283">
        <v>10191</v>
      </c>
      <c r="BR63" s="284">
        <v>1109</v>
      </c>
      <c r="BS63" s="283">
        <v>10651</v>
      </c>
      <c r="BT63" s="284">
        <v>1124</v>
      </c>
      <c r="BU63" s="283">
        <v>11121</v>
      </c>
      <c r="BV63" s="284">
        <v>1152</v>
      </c>
      <c r="BW63" s="283">
        <v>11599</v>
      </c>
      <c r="BX63" s="284">
        <v>1166</v>
      </c>
      <c r="BY63" s="283">
        <v>19441</v>
      </c>
      <c r="BZ63" s="284">
        <v>1199</v>
      </c>
      <c r="CA63" s="283">
        <v>19929</v>
      </c>
      <c r="CB63" s="284">
        <v>1215</v>
      </c>
      <c r="CC63" s="283">
        <v>20361</v>
      </c>
      <c r="CD63" s="284">
        <v>1241</v>
      </c>
      <c r="CE63" s="283">
        <v>20733</v>
      </c>
      <c r="CF63" s="284">
        <v>1258</v>
      </c>
      <c r="CG63" s="283">
        <v>20762</v>
      </c>
      <c r="CH63" s="284">
        <v>1274</v>
      </c>
      <c r="CI63" s="283">
        <v>21167</v>
      </c>
      <c r="CJ63" s="284">
        <v>1295</v>
      </c>
      <c r="CK63" s="283">
        <v>21585</v>
      </c>
      <c r="CL63" s="284">
        <v>1313</v>
      </c>
      <c r="CM63" s="283">
        <v>21763</v>
      </c>
      <c r="CN63" s="284">
        <v>1324</v>
      </c>
      <c r="CO63" s="283">
        <v>22222</v>
      </c>
      <c r="CP63" s="284">
        <v>1334</v>
      </c>
      <c r="CQ63" s="283">
        <v>22664</v>
      </c>
      <c r="CR63" s="284">
        <v>1351</v>
      </c>
      <c r="CS63" s="283">
        <v>23103</v>
      </c>
      <c r="CT63" s="284">
        <v>1367</v>
      </c>
      <c r="CU63" s="283">
        <v>23503</v>
      </c>
      <c r="CV63" s="284">
        <v>1378</v>
      </c>
      <c r="CW63" s="283">
        <v>23993</v>
      </c>
      <c r="CX63" s="284">
        <v>1384</v>
      </c>
      <c r="CY63" s="283">
        <v>24406</v>
      </c>
      <c r="CZ63" s="284">
        <v>1388</v>
      </c>
      <c r="DA63" s="283">
        <v>24829</v>
      </c>
      <c r="DB63" s="284">
        <v>1388</v>
      </c>
      <c r="DC63" s="283">
        <v>25246</v>
      </c>
      <c r="DD63" s="284">
        <v>1398</v>
      </c>
      <c r="DE63" s="283">
        <v>25626</v>
      </c>
      <c r="DF63" s="284">
        <v>1406</v>
      </c>
      <c r="DG63" s="283">
        <v>26034</v>
      </c>
      <c r="DH63" s="284">
        <v>1415</v>
      </c>
      <c r="DI63" s="283">
        <v>26499</v>
      </c>
      <c r="DJ63" s="284">
        <v>1415</v>
      </c>
      <c r="DK63" s="283">
        <v>26873</v>
      </c>
      <c r="DL63" s="284">
        <v>1408</v>
      </c>
      <c r="DM63" s="283">
        <v>27305</v>
      </c>
      <c r="DN63" s="284">
        <v>1460</v>
      </c>
      <c r="DO63" s="283">
        <v>27674</v>
      </c>
      <c r="DP63" s="285">
        <v>1470</v>
      </c>
      <c r="DQ63" s="283">
        <v>28117</v>
      </c>
      <c r="DR63" s="284">
        <v>1476</v>
      </c>
      <c r="DS63" s="283">
        <v>28531</v>
      </c>
      <c r="DT63" s="284">
        <v>1494</v>
      </c>
      <c r="DU63" s="283">
        <v>28907</v>
      </c>
      <c r="DV63" s="284">
        <v>1498</v>
      </c>
      <c r="DW63" s="283"/>
      <c r="DX63" s="285"/>
      <c r="DY63" s="91"/>
    </row>
    <row r="64" spans="1:129" s="156" customFormat="1" x14ac:dyDescent="0.2">
      <c r="A64" s="281">
        <v>58</v>
      </c>
      <c r="B64" s="282" t="s">
        <v>448</v>
      </c>
      <c r="C64" s="283"/>
      <c r="D64" s="284"/>
      <c r="E64" s="283"/>
      <c r="F64" s="284"/>
      <c r="G64" s="283"/>
      <c r="H64" s="284"/>
      <c r="I64" s="283"/>
      <c r="J64" s="284"/>
      <c r="K64" s="283"/>
      <c r="L64" s="284"/>
      <c r="M64" s="283"/>
      <c r="N64" s="284"/>
      <c r="O64" s="283"/>
      <c r="P64" s="284"/>
      <c r="Q64" s="283"/>
      <c r="R64" s="284"/>
      <c r="S64" s="283"/>
      <c r="T64" s="284"/>
      <c r="U64" s="283"/>
      <c r="V64" s="284"/>
      <c r="W64" s="283"/>
      <c r="X64" s="284"/>
      <c r="Y64" s="283"/>
      <c r="Z64" s="284"/>
      <c r="AA64" s="283"/>
      <c r="AB64" s="284"/>
      <c r="AC64" s="283">
        <v>117</v>
      </c>
      <c r="AD64" s="284">
        <v>253</v>
      </c>
      <c r="AE64" s="283">
        <v>288</v>
      </c>
      <c r="AF64" s="284">
        <v>269</v>
      </c>
      <c r="AG64" s="283">
        <v>412</v>
      </c>
      <c r="AH64" s="284">
        <v>277</v>
      </c>
      <c r="AI64" s="283">
        <v>604</v>
      </c>
      <c r="AJ64" s="284">
        <v>339</v>
      </c>
      <c r="AK64" s="283">
        <v>766</v>
      </c>
      <c r="AL64" s="284">
        <v>371</v>
      </c>
      <c r="AM64" s="283">
        <v>924</v>
      </c>
      <c r="AN64" s="284">
        <v>396</v>
      </c>
      <c r="AO64" s="283">
        <v>1117</v>
      </c>
      <c r="AP64" s="284">
        <v>431</v>
      </c>
      <c r="AQ64" s="283">
        <v>1269</v>
      </c>
      <c r="AR64" s="284">
        <v>454</v>
      </c>
      <c r="AS64" s="283">
        <v>1391</v>
      </c>
      <c r="AT64" s="284">
        <v>473</v>
      </c>
      <c r="AU64" s="283">
        <v>1598</v>
      </c>
      <c r="AV64" s="284">
        <v>493</v>
      </c>
      <c r="AW64" s="283">
        <v>1760</v>
      </c>
      <c r="AX64" s="284">
        <v>510</v>
      </c>
      <c r="AY64" s="283">
        <v>1937</v>
      </c>
      <c r="AZ64" s="284">
        <v>525</v>
      </c>
      <c r="BA64" s="283">
        <v>2082</v>
      </c>
      <c r="BB64" s="284">
        <v>550</v>
      </c>
      <c r="BC64" s="283">
        <v>2238</v>
      </c>
      <c r="BD64" s="284">
        <v>575</v>
      </c>
      <c r="BE64" s="283">
        <v>2402</v>
      </c>
      <c r="BF64" s="284">
        <v>602</v>
      </c>
      <c r="BG64" s="283">
        <v>2604</v>
      </c>
      <c r="BH64" s="284">
        <v>647</v>
      </c>
      <c r="BI64" s="283">
        <v>2754</v>
      </c>
      <c r="BJ64" s="284">
        <v>690</v>
      </c>
      <c r="BK64" s="283">
        <v>2896</v>
      </c>
      <c r="BL64" s="284">
        <v>727</v>
      </c>
      <c r="BM64" s="283">
        <v>3080</v>
      </c>
      <c r="BN64" s="284">
        <v>782</v>
      </c>
      <c r="BO64" s="283">
        <v>3250</v>
      </c>
      <c r="BP64" s="284">
        <v>834</v>
      </c>
      <c r="BQ64" s="283">
        <v>3419</v>
      </c>
      <c r="BR64" s="284">
        <v>849</v>
      </c>
      <c r="BS64" s="283">
        <v>3579</v>
      </c>
      <c r="BT64" s="284">
        <v>893</v>
      </c>
      <c r="BU64" s="283">
        <v>3754</v>
      </c>
      <c r="BV64" s="284">
        <v>921</v>
      </c>
      <c r="BW64" s="283">
        <v>3913</v>
      </c>
      <c r="BX64" s="284">
        <v>952</v>
      </c>
      <c r="BY64" s="283">
        <v>7032</v>
      </c>
      <c r="BZ64" s="284">
        <v>996</v>
      </c>
      <c r="CA64" s="283">
        <v>7166</v>
      </c>
      <c r="CB64" s="284">
        <v>1036</v>
      </c>
      <c r="CC64" s="283">
        <v>7339</v>
      </c>
      <c r="CD64" s="284">
        <v>1070</v>
      </c>
      <c r="CE64" s="283">
        <v>7484</v>
      </c>
      <c r="CF64" s="284">
        <v>1104</v>
      </c>
      <c r="CG64" s="283">
        <v>7541</v>
      </c>
      <c r="CH64" s="284">
        <v>1141</v>
      </c>
      <c r="CI64" s="283">
        <v>7693</v>
      </c>
      <c r="CJ64" s="284">
        <v>1179</v>
      </c>
      <c r="CK64" s="283">
        <v>7902</v>
      </c>
      <c r="CL64" s="284">
        <v>1219</v>
      </c>
      <c r="CM64" s="283">
        <v>7976</v>
      </c>
      <c r="CN64" s="284">
        <v>1248</v>
      </c>
      <c r="CO64" s="283">
        <v>8168</v>
      </c>
      <c r="CP64" s="284">
        <v>1292</v>
      </c>
      <c r="CQ64" s="283">
        <v>8333</v>
      </c>
      <c r="CR64" s="284">
        <v>1322</v>
      </c>
      <c r="CS64" s="283">
        <v>8501</v>
      </c>
      <c r="CT64" s="284">
        <v>1360</v>
      </c>
      <c r="CU64" s="283">
        <v>8686</v>
      </c>
      <c r="CV64" s="284">
        <v>1395</v>
      </c>
      <c r="CW64" s="283">
        <v>8840</v>
      </c>
      <c r="CX64" s="284">
        <v>1435</v>
      </c>
      <c r="CY64" s="283">
        <v>9012</v>
      </c>
      <c r="CZ64" s="284">
        <v>1450</v>
      </c>
      <c r="DA64" s="283">
        <v>9182</v>
      </c>
      <c r="DB64" s="284">
        <v>1474</v>
      </c>
      <c r="DC64" s="283">
        <v>9326</v>
      </c>
      <c r="DD64" s="284">
        <v>1415</v>
      </c>
      <c r="DE64" s="283">
        <v>9501</v>
      </c>
      <c r="DF64" s="284">
        <v>1430</v>
      </c>
      <c r="DG64" s="283">
        <v>9652</v>
      </c>
      <c r="DH64" s="284">
        <v>1457</v>
      </c>
      <c r="DI64" s="283">
        <v>9801</v>
      </c>
      <c r="DJ64" s="284">
        <v>1476</v>
      </c>
      <c r="DK64" s="283">
        <v>9955</v>
      </c>
      <c r="DL64" s="284">
        <v>1497</v>
      </c>
      <c r="DM64" s="283">
        <v>10098</v>
      </c>
      <c r="DN64" s="284">
        <v>1561</v>
      </c>
      <c r="DO64" s="283">
        <v>10234</v>
      </c>
      <c r="DP64" s="285">
        <v>1594</v>
      </c>
      <c r="DQ64" s="283">
        <v>10373</v>
      </c>
      <c r="DR64" s="284">
        <v>1611</v>
      </c>
      <c r="DS64" s="283">
        <v>10510</v>
      </c>
      <c r="DT64" s="284">
        <v>1641</v>
      </c>
      <c r="DU64" s="283">
        <v>10651</v>
      </c>
      <c r="DV64" s="284">
        <v>1656</v>
      </c>
      <c r="DW64" s="283"/>
      <c r="DX64" s="285"/>
      <c r="DY64" s="91"/>
    </row>
    <row r="65" spans="1:129" s="156" customFormat="1" x14ac:dyDescent="0.2">
      <c r="A65" s="281">
        <v>59</v>
      </c>
      <c r="B65" s="282" t="s">
        <v>449</v>
      </c>
      <c r="C65" s="283"/>
      <c r="D65" s="284"/>
      <c r="E65" s="283"/>
      <c r="F65" s="284"/>
      <c r="G65" s="283"/>
      <c r="H65" s="284"/>
      <c r="I65" s="283"/>
      <c r="J65" s="284"/>
      <c r="K65" s="283"/>
      <c r="L65" s="284"/>
      <c r="M65" s="283"/>
      <c r="N65" s="284"/>
      <c r="O65" s="283"/>
      <c r="P65" s="284"/>
      <c r="Q65" s="283"/>
      <c r="R65" s="284"/>
      <c r="S65" s="283"/>
      <c r="T65" s="284"/>
      <c r="U65" s="283"/>
      <c r="V65" s="284"/>
      <c r="W65" s="283"/>
      <c r="X65" s="284"/>
      <c r="Y65" s="283"/>
      <c r="Z65" s="284"/>
      <c r="AA65" s="283"/>
      <c r="AB65" s="284"/>
      <c r="AC65" s="283">
        <v>320</v>
      </c>
      <c r="AD65" s="284">
        <v>449</v>
      </c>
      <c r="AE65" s="283">
        <v>782</v>
      </c>
      <c r="AF65" s="284">
        <v>528</v>
      </c>
      <c r="AG65" s="283">
        <v>1161</v>
      </c>
      <c r="AH65" s="284">
        <v>597</v>
      </c>
      <c r="AI65" s="283">
        <v>1564</v>
      </c>
      <c r="AJ65" s="284">
        <v>744</v>
      </c>
      <c r="AK65" s="283">
        <v>2025</v>
      </c>
      <c r="AL65" s="284">
        <v>830</v>
      </c>
      <c r="AM65" s="283">
        <v>2438</v>
      </c>
      <c r="AN65" s="284">
        <v>912</v>
      </c>
      <c r="AO65" s="283">
        <v>2914</v>
      </c>
      <c r="AP65" s="284">
        <v>991</v>
      </c>
      <c r="AQ65" s="283">
        <v>3357</v>
      </c>
      <c r="AR65" s="284">
        <v>1052</v>
      </c>
      <c r="AS65" s="283">
        <v>3653</v>
      </c>
      <c r="AT65" s="284">
        <v>1067</v>
      </c>
      <c r="AU65" s="283">
        <v>4176</v>
      </c>
      <c r="AV65" s="284">
        <v>1092</v>
      </c>
      <c r="AW65" s="283">
        <v>4654</v>
      </c>
      <c r="AX65" s="284">
        <v>1119</v>
      </c>
      <c r="AY65" s="283">
        <v>5063</v>
      </c>
      <c r="AZ65" s="284">
        <v>1131</v>
      </c>
      <c r="BA65" s="283">
        <v>5484</v>
      </c>
      <c r="BB65" s="284">
        <v>1149</v>
      </c>
      <c r="BC65" s="283">
        <v>5967</v>
      </c>
      <c r="BD65" s="284">
        <v>1173</v>
      </c>
      <c r="BE65" s="283">
        <v>6484</v>
      </c>
      <c r="BF65" s="284">
        <v>1186</v>
      </c>
      <c r="BG65" s="283">
        <v>6979</v>
      </c>
      <c r="BH65" s="284">
        <v>1213</v>
      </c>
      <c r="BI65" s="283">
        <v>7410</v>
      </c>
      <c r="BJ65" s="284">
        <v>1249</v>
      </c>
      <c r="BK65" s="283">
        <v>7858</v>
      </c>
      <c r="BL65" s="284">
        <v>1270</v>
      </c>
      <c r="BM65" s="283">
        <v>8348</v>
      </c>
      <c r="BN65" s="284">
        <v>1289</v>
      </c>
      <c r="BO65" s="283">
        <v>8789</v>
      </c>
      <c r="BP65" s="284">
        <v>1302</v>
      </c>
      <c r="BQ65" s="283">
        <v>9181</v>
      </c>
      <c r="BR65" s="284">
        <v>1321</v>
      </c>
      <c r="BS65" s="283">
        <v>9590</v>
      </c>
      <c r="BT65" s="284">
        <v>1339</v>
      </c>
      <c r="BU65" s="283">
        <v>10003</v>
      </c>
      <c r="BV65" s="284">
        <v>1365</v>
      </c>
      <c r="BW65" s="283">
        <v>10400</v>
      </c>
      <c r="BX65" s="284">
        <v>1383</v>
      </c>
      <c r="BY65" s="283">
        <v>17615</v>
      </c>
      <c r="BZ65" s="284">
        <v>1409</v>
      </c>
      <c r="CA65" s="283">
        <v>17971</v>
      </c>
      <c r="CB65" s="284">
        <v>1434</v>
      </c>
      <c r="CC65" s="283">
        <v>18336</v>
      </c>
      <c r="CD65" s="284">
        <v>1457</v>
      </c>
      <c r="CE65" s="283">
        <v>18653</v>
      </c>
      <c r="CF65" s="284">
        <v>1475</v>
      </c>
      <c r="CG65" s="283">
        <v>18679</v>
      </c>
      <c r="CH65" s="284">
        <v>1489</v>
      </c>
      <c r="CI65" s="283">
        <v>19007</v>
      </c>
      <c r="CJ65" s="284">
        <v>1511</v>
      </c>
      <c r="CK65" s="283">
        <v>19392</v>
      </c>
      <c r="CL65" s="284">
        <v>1531</v>
      </c>
      <c r="CM65" s="283">
        <v>19629</v>
      </c>
      <c r="CN65" s="284">
        <v>1545</v>
      </c>
      <c r="CO65" s="283">
        <v>19989</v>
      </c>
      <c r="CP65" s="284">
        <v>1558</v>
      </c>
      <c r="CQ65" s="283">
        <v>20324</v>
      </c>
      <c r="CR65" s="284">
        <v>1582</v>
      </c>
      <c r="CS65" s="283">
        <v>20679</v>
      </c>
      <c r="CT65" s="284">
        <v>1596</v>
      </c>
      <c r="CU65" s="283">
        <v>21001</v>
      </c>
      <c r="CV65" s="284">
        <v>1616</v>
      </c>
      <c r="CW65" s="283">
        <v>21326</v>
      </c>
      <c r="CX65" s="284">
        <v>1626</v>
      </c>
      <c r="CY65" s="283">
        <v>21773</v>
      </c>
      <c r="CZ65" s="284">
        <v>1632</v>
      </c>
      <c r="DA65" s="283">
        <v>22100</v>
      </c>
      <c r="DB65" s="284">
        <v>1634</v>
      </c>
      <c r="DC65" s="283">
        <v>22417</v>
      </c>
      <c r="DD65" s="284">
        <v>1642</v>
      </c>
      <c r="DE65" s="283">
        <v>22800</v>
      </c>
      <c r="DF65" s="284">
        <v>1649</v>
      </c>
      <c r="DG65" s="283">
        <v>23163</v>
      </c>
      <c r="DH65" s="284">
        <v>1657</v>
      </c>
      <c r="DI65" s="283">
        <v>23508</v>
      </c>
      <c r="DJ65" s="284">
        <v>1658</v>
      </c>
      <c r="DK65" s="283">
        <v>23821</v>
      </c>
      <c r="DL65" s="284">
        <v>1657</v>
      </c>
      <c r="DM65" s="283">
        <v>24171</v>
      </c>
      <c r="DN65" s="284">
        <v>1710</v>
      </c>
      <c r="DO65" s="283">
        <v>24464</v>
      </c>
      <c r="DP65" s="285">
        <v>1723</v>
      </c>
      <c r="DQ65" s="283">
        <v>24804</v>
      </c>
      <c r="DR65" s="284">
        <v>1727</v>
      </c>
      <c r="DS65" s="283">
        <v>25122</v>
      </c>
      <c r="DT65" s="284">
        <v>1759</v>
      </c>
      <c r="DU65" s="283">
        <v>25447</v>
      </c>
      <c r="DV65" s="284">
        <v>1764</v>
      </c>
      <c r="DW65" s="283"/>
      <c r="DX65" s="285"/>
      <c r="DY65" s="91"/>
    </row>
    <row r="66" spans="1:129" s="156" customFormat="1" x14ac:dyDescent="0.2">
      <c r="A66" s="281">
        <v>60</v>
      </c>
      <c r="B66" s="282" t="s">
        <v>171</v>
      </c>
      <c r="C66" s="283"/>
      <c r="D66" s="284"/>
      <c r="E66" s="283"/>
      <c r="F66" s="284"/>
      <c r="G66" s="283"/>
      <c r="H66" s="284"/>
      <c r="I66" s="283"/>
      <c r="J66" s="284"/>
      <c r="K66" s="283"/>
      <c r="L66" s="284"/>
      <c r="M66" s="283"/>
      <c r="N66" s="284"/>
      <c r="O66" s="283"/>
      <c r="P66" s="284"/>
      <c r="Q66" s="283"/>
      <c r="R66" s="284"/>
      <c r="S66" s="283"/>
      <c r="T66" s="284"/>
      <c r="U66" s="283"/>
      <c r="V66" s="284"/>
      <c r="W66" s="283"/>
      <c r="X66" s="284"/>
      <c r="Y66" s="283"/>
      <c r="Z66" s="284"/>
      <c r="AA66" s="283"/>
      <c r="AB66" s="284"/>
      <c r="AC66" s="283">
        <v>1714</v>
      </c>
      <c r="AD66" s="284">
        <v>394</v>
      </c>
      <c r="AE66" s="283">
        <v>3349</v>
      </c>
      <c r="AF66" s="284">
        <v>626</v>
      </c>
      <c r="AG66" s="283">
        <v>4950</v>
      </c>
      <c r="AH66" s="284">
        <v>759</v>
      </c>
      <c r="AI66" s="283">
        <v>6707</v>
      </c>
      <c r="AJ66" s="284">
        <v>916</v>
      </c>
      <c r="AK66" s="283">
        <v>7992</v>
      </c>
      <c r="AL66" s="284">
        <v>1033</v>
      </c>
      <c r="AM66" s="283">
        <v>9210</v>
      </c>
      <c r="AN66" s="284">
        <v>1173</v>
      </c>
      <c r="AO66" s="283">
        <v>10392</v>
      </c>
      <c r="AP66" s="284">
        <v>1311</v>
      </c>
      <c r="AQ66" s="283">
        <v>11723</v>
      </c>
      <c r="AR66" s="284">
        <v>1456</v>
      </c>
      <c r="AS66" s="283">
        <v>12907</v>
      </c>
      <c r="AT66" s="284">
        <v>1534</v>
      </c>
      <c r="AU66" s="283">
        <v>15634</v>
      </c>
      <c r="AV66" s="284">
        <v>1616</v>
      </c>
      <c r="AW66" s="283">
        <v>18340</v>
      </c>
      <c r="AX66" s="284">
        <v>1696</v>
      </c>
      <c r="AY66" s="283">
        <v>20115</v>
      </c>
      <c r="AZ66" s="284">
        <v>1806</v>
      </c>
      <c r="BA66" s="283">
        <v>21706</v>
      </c>
      <c r="BB66" s="284">
        <v>1976</v>
      </c>
      <c r="BC66" s="283">
        <v>23352</v>
      </c>
      <c r="BD66" s="284">
        <v>2172</v>
      </c>
      <c r="BE66" s="283">
        <v>25602</v>
      </c>
      <c r="BF66" s="284">
        <v>2334</v>
      </c>
      <c r="BG66" s="283">
        <v>27967</v>
      </c>
      <c r="BH66" s="284">
        <v>2619</v>
      </c>
      <c r="BI66" s="283">
        <v>29361</v>
      </c>
      <c r="BJ66" s="284">
        <v>2941</v>
      </c>
      <c r="BK66" s="283">
        <v>30593</v>
      </c>
      <c r="BL66" s="284">
        <v>3171</v>
      </c>
      <c r="BM66" s="283">
        <v>31920</v>
      </c>
      <c r="BN66" s="284">
        <v>3376</v>
      </c>
      <c r="BO66" s="283">
        <v>33212</v>
      </c>
      <c r="BP66" s="284">
        <v>3581</v>
      </c>
      <c r="BQ66" s="283">
        <v>34628</v>
      </c>
      <c r="BR66" s="284">
        <v>3834</v>
      </c>
      <c r="BS66" s="283">
        <v>35864</v>
      </c>
      <c r="BT66" s="284">
        <v>4052</v>
      </c>
      <c r="BU66" s="283">
        <v>37128</v>
      </c>
      <c r="BV66" s="284">
        <v>4273</v>
      </c>
      <c r="BW66" s="283">
        <v>38483</v>
      </c>
      <c r="BX66" s="284">
        <v>4520</v>
      </c>
      <c r="BY66" s="283">
        <v>39862</v>
      </c>
      <c r="BZ66" s="284">
        <v>4802</v>
      </c>
      <c r="CA66" s="283">
        <v>40875</v>
      </c>
      <c r="CB66" s="284">
        <v>4981</v>
      </c>
      <c r="CC66" s="283">
        <v>42358</v>
      </c>
      <c r="CD66" s="284">
        <v>5217</v>
      </c>
      <c r="CE66" s="283">
        <v>43715</v>
      </c>
      <c r="CF66" s="284">
        <v>5457</v>
      </c>
      <c r="CG66" s="283">
        <v>45429</v>
      </c>
      <c r="CH66" s="284">
        <v>5708</v>
      </c>
      <c r="CI66" s="283">
        <v>46824</v>
      </c>
      <c r="CJ66" s="284">
        <v>5941</v>
      </c>
      <c r="CK66" s="283">
        <v>48138</v>
      </c>
      <c r="CL66" s="284">
        <v>6231</v>
      </c>
      <c r="CM66" s="283">
        <v>49667</v>
      </c>
      <c r="CN66" s="284">
        <v>6414</v>
      </c>
      <c r="CO66" s="283">
        <v>51096</v>
      </c>
      <c r="CP66" s="284">
        <v>6731</v>
      </c>
      <c r="CQ66" s="283">
        <v>52395</v>
      </c>
      <c r="CR66" s="284">
        <v>7000</v>
      </c>
      <c r="CS66" s="283">
        <v>53889</v>
      </c>
      <c r="CT66" s="284">
        <v>7265</v>
      </c>
      <c r="CU66" s="283">
        <v>55494</v>
      </c>
      <c r="CV66" s="284">
        <v>7536</v>
      </c>
      <c r="CW66" s="283">
        <v>57086</v>
      </c>
      <c r="CX66" s="284">
        <v>7801</v>
      </c>
      <c r="CY66" s="283">
        <v>58524</v>
      </c>
      <c r="CZ66" s="284">
        <v>8042</v>
      </c>
      <c r="DA66" s="283">
        <v>60203</v>
      </c>
      <c r="DB66" s="284">
        <v>8367</v>
      </c>
      <c r="DC66" s="283">
        <v>60794</v>
      </c>
      <c r="DD66" s="284">
        <v>8484</v>
      </c>
      <c r="DE66" s="283">
        <v>61736</v>
      </c>
      <c r="DF66" s="284">
        <v>8688</v>
      </c>
      <c r="DG66" s="283">
        <v>62806</v>
      </c>
      <c r="DH66" s="284">
        <v>8894</v>
      </c>
      <c r="DI66" s="283">
        <v>63956</v>
      </c>
      <c r="DJ66" s="284">
        <v>9098</v>
      </c>
      <c r="DK66" s="283">
        <v>65353</v>
      </c>
      <c r="DL66" s="284">
        <v>9286</v>
      </c>
      <c r="DM66" s="283">
        <v>66820</v>
      </c>
      <c r="DN66" s="284">
        <v>9521</v>
      </c>
      <c r="DO66" s="283">
        <v>68167</v>
      </c>
      <c r="DP66" s="285">
        <v>9802</v>
      </c>
      <c r="DQ66" s="283">
        <v>69576</v>
      </c>
      <c r="DR66" s="284">
        <v>9955</v>
      </c>
      <c r="DS66" s="283">
        <v>71128</v>
      </c>
      <c r="DT66" s="284">
        <v>10443</v>
      </c>
      <c r="DU66" s="283">
        <v>72816</v>
      </c>
      <c r="DV66" s="284">
        <v>10632</v>
      </c>
      <c r="DW66" s="283"/>
      <c r="DX66" s="285"/>
      <c r="DY66" s="91"/>
    </row>
    <row r="67" spans="1:129" s="156" customFormat="1" x14ac:dyDescent="0.2">
      <c r="A67" s="281">
        <v>61</v>
      </c>
      <c r="B67" s="282" t="s">
        <v>172</v>
      </c>
      <c r="C67" s="283"/>
      <c r="D67" s="284"/>
      <c r="E67" s="283"/>
      <c r="F67" s="284"/>
      <c r="G67" s="283"/>
      <c r="H67" s="284"/>
      <c r="I67" s="283"/>
      <c r="J67" s="284"/>
      <c r="K67" s="283"/>
      <c r="L67" s="284"/>
      <c r="M67" s="283"/>
      <c r="N67" s="284"/>
      <c r="O67" s="283"/>
      <c r="P67" s="284"/>
      <c r="Q67" s="283"/>
      <c r="R67" s="284"/>
      <c r="S67" s="283"/>
      <c r="T67" s="284"/>
      <c r="U67" s="283"/>
      <c r="V67" s="284"/>
      <c r="W67" s="283"/>
      <c r="X67" s="284"/>
      <c r="Y67" s="283"/>
      <c r="Z67" s="284"/>
      <c r="AA67" s="283"/>
      <c r="AB67" s="284"/>
      <c r="AC67" s="283">
        <v>6083</v>
      </c>
      <c r="AD67" s="284">
        <v>1691</v>
      </c>
      <c r="AE67" s="283">
        <v>11879</v>
      </c>
      <c r="AF67" s="284">
        <v>3165</v>
      </c>
      <c r="AG67" s="283">
        <v>17553</v>
      </c>
      <c r="AH67" s="284">
        <v>4156</v>
      </c>
      <c r="AI67" s="283">
        <v>25683</v>
      </c>
      <c r="AJ67" s="284">
        <v>5607</v>
      </c>
      <c r="AK67" s="283">
        <v>32016</v>
      </c>
      <c r="AL67" s="284">
        <v>6812</v>
      </c>
      <c r="AM67" s="283">
        <v>37472</v>
      </c>
      <c r="AN67" s="284">
        <v>7966</v>
      </c>
      <c r="AO67" s="283">
        <v>43092</v>
      </c>
      <c r="AP67" s="284">
        <v>8866</v>
      </c>
      <c r="AQ67" s="283">
        <v>49744</v>
      </c>
      <c r="AR67" s="284">
        <v>9968</v>
      </c>
      <c r="AS67" s="283">
        <v>55283</v>
      </c>
      <c r="AT67" s="284">
        <v>10837</v>
      </c>
      <c r="AU67" s="283">
        <v>69180</v>
      </c>
      <c r="AV67" s="284">
        <v>11729</v>
      </c>
      <c r="AW67" s="283">
        <v>79933</v>
      </c>
      <c r="AX67" s="284">
        <v>12568</v>
      </c>
      <c r="AY67" s="283">
        <v>87578</v>
      </c>
      <c r="AZ67" s="284">
        <v>13657</v>
      </c>
      <c r="BA67" s="283">
        <v>94039</v>
      </c>
      <c r="BB67" s="284">
        <v>14632</v>
      </c>
      <c r="BC67" s="283">
        <v>99300</v>
      </c>
      <c r="BD67" s="284">
        <v>15585</v>
      </c>
      <c r="BE67" s="283">
        <v>106376</v>
      </c>
      <c r="BF67" s="284">
        <v>16388</v>
      </c>
      <c r="BG67" s="283">
        <v>114168</v>
      </c>
      <c r="BH67" s="284">
        <v>17845</v>
      </c>
      <c r="BI67" s="283">
        <v>120124</v>
      </c>
      <c r="BJ67" s="284">
        <v>19717</v>
      </c>
      <c r="BK67" s="283">
        <v>125413</v>
      </c>
      <c r="BL67" s="284">
        <v>20890</v>
      </c>
      <c r="BM67" s="283">
        <v>131112</v>
      </c>
      <c r="BN67" s="284">
        <v>21911</v>
      </c>
      <c r="BO67" s="283">
        <v>137529</v>
      </c>
      <c r="BP67" s="284">
        <v>23360</v>
      </c>
      <c r="BQ67" s="283">
        <v>144345</v>
      </c>
      <c r="BR67" s="284">
        <v>24853</v>
      </c>
      <c r="BS67" s="283">
        <v>150488</v>
      </c>
      <c r="BT67" s="284">
        <v>26335</v>
      </c>
      <c r="BU67" s="283">
        <v>156066</v>
      </c>
      <c r="BV67" s="284">
        <v>27669</v>
      </c>
      <c r="BW67" s="283">
        <v>162634</v>
      </c>
      <c r="BX67" s="284">
        <v>29408</v>
      </c>
      <c r="BY67" s="283">
        <v>169524</v>
      </c>
      <c r="BZ67" s="284">
        <v>31355</v>
      </c>
      <c r="CA67" s="283">
        <v>174523</v>
      </c>
      <c r="CB67" s="284">
        <v>33009</v>
      </c>
      <c r="CC67" s="283">
        <v>180924</v>
      </c>
      <c r="CD67" s="284">
        <v>34340</v>
      </c>
      <c r="CE67" s="283">
        <v>187150</v>
      </c>
      <c r="CF67" s="284">
        <v>36007</v>
      </c>
      <c r="CG67" s="283">
        <v>194587</v>
      </c>
      <c r="CH67" s="284">
        <v>37752</v>
      </c>
      <c r="CI67" s="283">
        <v>200715</v>
      </c>
      <c r="CJ67" s="284">
        <v>39440</v>
      </c>
      <c r="CK67" s="283">
        <v>206995</v>
      </c>
      <c r="CL67" s="284">
        <v>41031</v>
      </c>
      <c r="CM67" s="283">
        <v>214239</v>
      </c>
      <c r="CN67" s="284">
        <v>42941</v>
      </c>
      <c r="CO67" s="283">
        <v>221437</v>
      </c>
      <c r="CP67" s="284">
        <v>44889</v>
      </c>
      <c r="CQ67" s="283">
        <v>227893</v>
      </c>
      <c r="CR67" s="284">
        <v>46856</v>
      </c>
      <c r="CS67" s="283">
        <v>234716</v>
      </c>
      <c r="CT67" s="284">
        <v>48517</v>
      </c>
      <c r="CU67" s="283">
        <v>242543</v>
      </c>
      <c r="CV67" s="284">
        <v>50761</v>
      </c>
      <c r="CW67" s="283">
        <v>250281</v>
      </c>
      <c r="CX67" s="284">
        <v>52944</v>
      </c>
      <c r="CY67" s="283">
        <v>255528</v>
      </c>
      <c r="CZ67" s="284">
        <v>54747</v>
      </c>
      <c r="DA67" s="283">
        <v>261810</v>
      </c>
      <c r="DB67" s="284">
        <v>57270</v>
      </c>
      <c r="DC67" s="283">
        <v>264117</v>
      </c>
      <c r="DD67" s="284">
        <v>58464</v>
      </c>
      <c r="DE67" s="283">
        <v>266808</v>
      </c>
      <c r="DF67" s="284">
        <v>59718</v>
      </c>
      <c r="DG67" s="283">
        <v>269901</v>
      </c>
      <c r="DH67" s="284">
        <v>61353</v>
      </c>
      <c r="DI67" s="283">
        <v>273688</v>
      </c>
      <c r="DJ67" s="284">
        <v>63303</v>
      </c>
      <c r="DK67" s="283">
        <v>278667</v>
      </c>
      <c r="DL67" s="284">
        <v>65265</v>
      </c>
      <c r="DM67" s="283">
        <v>283597</v>
      </c>
      <c r="DN67" s="284">
        <v>67238</v>
      </c>
      <c r="DO67" s="283">
        <v>288602</v>
      </c>
      <c r="DP67" s="285">
        <v>69159</v>
      </c>
      <c r="DQ67" s="283">
        <v>293260</v>
      </c>
      <c r="DR67" s="284">
        <v>70432</v>
      </c>
      <c r="DS67" s="283">
        <v>299191</v>
      </c>
      <c r="DT67" s="284">
        <v>72371</v>
      </c>
      <c r="DU67" s="283">
        <v>305843</v>
      </c>
      <c r="DV67" s="284">
        <v>74060</v>
      </c>
      <c r="DW67" s="283"/>
      <c r="DX67" s="285"/>
      <c r="DY67" s="91"/>
    </row>
    <row r="68" spans="1:129" s="156" customFormat="1" x14ac:dyDescent="0.2">
      <c r="A68" s="281">
        <v>62</v>
      </c>
      <c r="B68" s="282" t="s">
        <v>173</v>
      </c>
      <c r="C68" s="283"/>
      <c r="D68" s="284"/>
      <c r="E68" s="283"/>
      <c r="F68" s="284"/>
      <c r="G68" s="283"/>
      <c r="H68" s="284"/>
      <c r="I68" s="283"/>
      <c r="J68" s="284"/>
      <c r="K68" s="283"/>
      <c r="L68" s="284"/>
      <c r="M68" s="283"/>
      <c r="N68" s="284"/>
      <c r="O68" s="283"/>
      <c r="P68" s="284"/>
      <c r="Q68" s="283"/>
      <c r="R68" s="284"/>
      <c r="S68" s="283"/>
      <c r="T68" s="284"/>
      <c r="U68" s="283"/>
      <c r="V68" s="284"/>
      <c r="W68" s="283"/>
      <c r="X68" s="284"/>
      <c r="Y68" s="283"/>
      <c r="Z68" s="284"/>
      <c r="AA68" s="283"/>
      <c r="AB68" s="284"/>
      <c r="AC68" s="283">
        <v>998</v>
      </c>
      <c r="AD68" s="284">
        <v>719</v>
      </c>
      <c r="AE68" s="283">
        <v>2318</v>
      </c>
      <c r="AF68" s="284">
        <v>968</v>
      </c>
      <c r="AG68" s="283">
        <v>3327</v>
      </c>
      <c r="AH68" s="284">
        <v>1086</v>
      </c>
      <c r="AI68" s="283">
        <v>4622</v>
      </c>
      <c r="AJ68" s="284">
        <v>1195</v>
      </c>
      <c r="AK68" s="283">
        <v>5432</v>
      </c>
      <c r="AL68" s="284">
        <v>1295</v>
      </c>
      <c r="AM68" s="283">
        <v>6188</v>
      </c>
      <c r="AN68" s="284">
        <v>1389</v>
      </c>
      <c r="AO68" s="283">
        <v>6993</v>
      </c>
      <c r="AP68" s="284">
        <v>1486</v>
      </c>
      <c r="AQ68" s="283">
        <v>7939</v>
      </c>
      <c r="AR68" s="284">
        <v>1567</v>
      </c>
      <c r="AS68" s="283">
        <v>8651</v>
      </c>
      <c r="AT68" s="284">
        <v>1631</v>
      </c>
      <c r="AU68" s="283">
        <v>10427</v>
      </c>
      <c r="AV68" s="284">
        <v>1710</v>
      </c>
      <c r="AW68" s="283">
        <v>12487</v>
      </c>
      <c r="AX68" s="284">
        <v>1795</v>
      </c>
      <c r="AY68" s="283">
        <v>13870</v>
      </c>
      <c r="AZ68" s="284">
        <v>1869</v>
      </c>
      <c r="BA68" s="283">
        <v>14711</v>
      </c>
      <c r="BB68" s="284">
        <v>1960</v>
      </c>
      <c r="BC68" s="283">
        <v>15671</v>
      </c>
      <c r="BD68" s="284">
        <v>2048</v>
      </c>
      <c r="BE68" s="283">
        <v>16794</v>
      </c>
      <c r="BF68" s="284">
        <v>2127</v>
      </c>
      <c r="BG68" s="283">
        <v>17931</v>
      </c>
      <c r="BH68" s="284">
        <v>2238</v>
      </c>
      <c r="BI68" s="283">
        <v>18660</v>
      </c>
      <c r="BJ68" s="284">
        <v>2390</v>
      </c>
      <c r="BK68" s="283">
        <v>19308</v>
      </c>
      <c r="BL68" s="284">
        <v>2459</v>
      </c>
      <c r="BM68" s="283">
        <v>20047</v>
      </c>
      <c r="BN68" s="284">
        <v>2533</v>
      </c>
      <c r="BO68" s="283">
        <v>20756</v>
      </c>
      <c r="BP68" s="284">
        <v>2631</v>
      </c>
      <c r="BQ68" s="283">
        <v>21646</v>
      </c>
      <c r="BR68" s="284">
        <v>2730</v>
      </c>
      <c r="BS68" s="283">
        <v>22344</v>
      </c>
      <c r="BT68" s="284">
        <v>2831</v>
      </c>
      <c r="BU68" s="283">
        <v>23098</v>
      </c>
      <c r="BV68" s="284">
        <v>2929</v>
      </c>
      <c r="BW68" s="283">
        <v>23913</v>
      </c>
      <c r="BX68" s="284">
        <v>3030</v>
      </c>
      <c r="BY68" s="283">
        <v>24702</v>
      </c>
      <c r="BZ68" s="284">
        <v>3142</v>
      </c>
      <c r="CA68" s="283">
        <v>25376</v>
      </c>
      <c r="CB68" s="284">
        <v>3246</v>
      </c>
      <c r="CC68" s="283">
        <v>26214</v>
      </c>
      <c r="CD68" s="284">
        <v>3370</v>
      </c>
      <c r="CE68" s="283">
        <v>26998</v>
      </c>
      <c r="CF68" s="284">
        <v>3478</v>
      </c>
      <c r="CG68" s="283">
        <v>27831</v>
      </c>
      <c r="CH68" s="284">
        <v>3594</v>
      </c>
      <c r="CI68" s="283">
        <v>28592</v>
      </c>
      <c r="CJ68" s="284">
        <v>3703</v>
      </c>
      <c r="CK68" s="283">
        <v>29378</v>
      </c>
      <c r="CL68" s="284">
        <v>3817</v>
      </c>
      <c r="CM68" s="283">
        <v>30272</v>
      </c>
      <c r="CN68" s="284">
        <v>3914</v>
      </c>
      <c r="CO68" s="283">
        <v>31084</v>
      </c>
      <c r="CP68" s="284">
        <v>4028</v>
      </c>
      <c r="CQ68" s="283">
        <v>31940</v>
      </c>
      <c r="CR68" s="284">
        <v>4156</v>
      </c>
      <c r="CS68" s="283">
        <v>32838</v>
      </c>
      <c r="CT68" s="284">
        <v>4259</v>
      </c>
      <c r="CU68" s="283">
        <v>33739</v>
      </c>
      <c r="CV68" s="284">
        <v>4389</v>
      </c>
      <c r="CW68" s="283">
        <v>34634</v>
      </c>
      <c r="CX68" s="284">
        <v>4516</v>
      </c>
      <c r="CY68" s="283">
        <v>35394</v>
      </c>
      <c r="CZ68" s="284">
        <v>4594</v>
      </c>
      <c r="DA68" s="283">
        <v>36415</v>
      </c>
      <c r="DB68" s="284">
        <v>4765</v>
      </c>
      <c r="DC68" s="283">
        <v>36668</v>
      </c>
      <c r="DD68" s="284">
        <v>4791</v>
      </c>
      <c r="DE68" s="283">
        <v>37044</v>
      </c>
      <c r="DF68" s="284">
        <v>4868</v>
      </c>
      <c r="DG68" s="283">
        <v>37635</v>
      </c>
      <c r="DH68" s="284">
        <v>5005</v>
      </c>
      <c r="DI68" s="283">
        <v>38397</v>
      </c>
      <c r="DJ68" s="284">
        <v>5117</v>
      </c>
      <c r="DK68" s="283">
        <v>39154</v>
      </c>
      <c r="DL68" s="284">
        <v>5224</v>
      </c>
      <c r="DM68" s="283">
        <v>40018</v>
      </c>
      <c r="DN68" s="284">
        <v>5316</v>
      </c>
      <c r="DO68" s="283">
        <v>40893</v>
      </c>
      <c r="DP68" s="285">
        <v>5485</v>
      </c>
      <c r="DQ68" s="283">
        <v>41833</v>
      </c>
      <c r="DR68" s="284">
        <v>5591</v>
      </c>
      <c r="DS68" s="283">
        <v>42867</v>
      </c>
      <c r="DT68" s="284">
        <v>5742</v>
      </c>
      <c r="DU68" s="283">
        <v>43830</v>
      </c>
      <c r="DV68" s="284">
        <v>5862</v>
      </c>
      <c r="DW68" s="283"/>
      <c r="DX68" s="285"/>
      <c r="DY68" s="91"/>
    </row>
    <row r="69" spans="1:129" s="156" customFormat="1" x14ac:dyDescent="0.2">
      <c r="A69" s="281">
        <v>63</v>
      </c>
      <c r="B69" s="282" t="s">
        <v>174</v>
      </c>
      <c r="C69" s="283"/>
      <c r="D69" s="284"/>
      <c r="E69" s="283"/>
      <c r="F69" s="284"/>
      <c r="G69" s="283"/>
      <c r="H69" s="284"/>
      <c r="I69" s="283"/>
      <c r="J69" s="284"/>
      <c r="K69" s="283"/>
      <c r="L69" s="284"/>
      <c r="M69" s="283"/>
      <c r="N69" s="284"/>
      <c r="O69" s="283"/>
      <c r="P69" s="284"/>
      <c r="Q69" s="283"/>
      <c r="R69" s="284"/>
      <c r="S69" s="283"/>
      <c r="T69" s="284"/>
      <c r="U69" s="283"/>
      <c r="V69" s="284"/>
      <c r="W69" s="283"/>
      <c r="X69" s="284"/>
      <c r="Y69" s="283"/>
      <c r="Z69" s="284"/>
      <c r="AA69" s="283"/>
      <c r="AB69" s="284"/>
      <c r="AC69" s="283">
        <v>46</v>
      </c>
      <c r="AD69" s="284">
        <v>55</v>
      </c>
      <c r="AE69" s="283">
        <v>92</v>
      </c>
      <c r="AF69" s="284">
        <v>88</v>
      </c>
      <c r="AG69" s="283">
        <v>129</v>
      </c>
      <c r="AH69" s="284">
        <v>103</v>
      </c>
      <c r="AI69" s="283">
        <v>174</v>
      </c>
      <c r="AJ69" s="284">
        <v>122</v>
      </c>
      <c r="AK69" s="283">
        <v>208</v>
      </c>
      <c r="AL69" s="284">
        <v>142</v>
      </c>
      <c r="AM69" s="283">
        <v>260</v>
      </c>
      <c r="AN69" s="284">
        <v>155</v>
      </c>
      <c r="AO69" s="283">
        <v>293</v>
      </c>
      <c r="AP69" s="284">
        <v>174</v>
      </c>
      <c r="AQ69" s="283">
        <v>347</v>
      </c>
      <c r="AR69" s="284">
        <v>192</v>
      </c>
      <c r="AS69" s="283">
        <v>362</v>
      </c>
      <c r="AT69" s="284">
        <v>205</v>
      </c>
      <c r="AU69" s="283">
        <v>486</v>
      </c>
      <c r="AV69" s="284">
        <v>220</v>
      </c>
      <c r="AW69" s="283">
        <v>597</v>
      </c>
      <c r="AX69" s="284">
        <v>232</v>
      </c>
      <c r="AY69" s="283">
        <v>642</v>
      </c>
      <c r="AZ69" s="284">
        <v>249</v>
      </c>
      <c r="BA69" s="283">
        <v>688</v>
      </c>
      <c r="BB69" s="284">
        <v>259</v>
      </c>
      <c r="BC69" s="283">
        <v>733</v>
      </c>
      <c r="BD69" s="284">
        <v>268</v>
      </c>
      <c r="BE69" s="283">
        <v>779</v>
      </c>
      <c r="BF69" s="284">
        <v>284</v>
      </c>
      <c r="BG69" s="283">
        <v>834</v>
      </c>
      <c r="BH69" s="284">
        <v>301</v>
      </c>
      <c r="BI69" s="283">
        <v>877</v>
      </c>
      <c r="BJ69" s="284">
        <v>329</v>
      </c>
      <c r="BK69" s="283">
        <v>921</v>
      </c>
      <c r="BL69" s="284">
        <v>342</v>
      </c>
      <c r="BM69" s="283">
        <v>966</v>
      </c>
      <c r="BN69" s="284">
        <v>352</v>
      </c>
      <c r="BO69" s="283">
        <v>1012</v>
      </c>
      <c r="BP69" s="284">
        <v>368</v>
      </c>
      <c r="BQ69" s="283">
        <v>1051</v>
      </c>
      <c r="BR69" s="284">
        <v>394</v>
      </c>
      <c r="BS69" s="283">
        <v>1096</v>
      </c>
      <c r="BT69" s="284">
        <v>416</v>
      </c>
      <c r="BU69" s="283">
        <v>1145</v>
      </c>
      <c r="BV69" s="284">
        <v>431</v>
      </c>
      <c r="BW69" s="283">
        <v>1202</v>
      </c>
      <c r="BX69" s="284">
        <v>449</v>
      </c>
      <c r="BY69" s="283">
        <v>1284</v>
      </c>
      <c r="BZ69" s="284">
        <v>479</v>
      </c>
      <c r="CA69" s="283">
        <v>1362</v>
      </c>
      <c r="CB69" s="284">
        <v>502</v>
      </c>
      <c r="CC69" s="283">
        <v>1438</v>
      </c>
      <c r="CD69" s="284">
        <v>518</v>
      </c>
      <c r="CE69" s="283">
        <v>1511</v>
      </c>
      <c r="CF69" s="284">
        <v>534</v>
      </c>
      <c r="CG69" s="283">
        <v>1617</v>
      </c>
      <c r="CH69" s="284">
        <v>554</v>
      </c>
      <c r="CI69" s="283">
        <v>1689</v>
      </c>
      <c r="CJ69" s="284">
        <v>576</v>
      </c>
      <c r="CK69" s="283">
        <v>1746</v>
      </c>
      <c r="CL69" s="284">
        <v>604</v>
      </c>
      <c r="CM69" s="283">
        <v>1833</v>
      </c>
      <c r="CN69" s="284">
        <v>630</v>
      </c>
      <c r="CO69" s="283">
        <v>1911</v>
      </c>
      <c r="CP69" s="284">
        <v>659</v>
      </c>
      <c r="CQ69" s="283">
        <v>1993</v>
      </c>
      <c r="CR69" s="284">
        <v>681</v>
      </c>
      <c r="CS69" s="283">
        <v>2070</v>
      </c>
      <c r="CT69" s="284">
        <v>714</v>
      </c>
      <c r="CU69" s="283">
        <v>2142</v>
      </c>
      <c r="CV69" s="284">
        <v>730</v>
      </c>
      <c r="CW69" s="283">
        <v>2238</v>
      </c>
      <c r="CX69" s="284">
        <v>749</v>
      </c>
      <c r="CY69" s="283">
        <v>2303</v>
      </c>
      <c r="CZ69" s="284">
        <v>767</v>
      </c>
      <c r="DA69" s="283">
        <v>2350</v>
      </c>
      <c r="DB69" s="284">
        <v>781</v>
      </c>
      <c r="DC69" s="283">
        <v>2374</v>
      </c>
      <c r="DD69" s="284">
        <v>793</v>
      </c>
      <c r="DE69" s="283">
        <v>2404</v>
      </c>
      <c r="DF69" s="284">
        <v>812</v>
      </c>
      <c r="DG69" s="283">
        <v>2455</v>
      </c>
      <c r="DH69" s="284">
        <v>833</v>
      </c>
      <c r="DI69" s="283">
        <v>2511</v>
      </c>
      <c r="DJ69" s="284">
        <v>851</v>
      </c>
      <c r="DK69" s="283">
        <v>2575</v>
      </c>
      <c r="DL69" s="284">
        <v>869</v>
      </c>
      <c r="DM69" s="283">
        <v>2627</v>
      </c>
      <c r="DN69" s="284">
        <v>892</v>
      </c>
      <c r="DO69" s="283">
        <v>2683</v>
      </c>
      <c r="DP69" s="285">
        <v>920</v>
      </c>
      <c r="DQ69" s="283">
        <v>2744</v>
      </c>
      <c r="DR69" s="284">
        <v>948</v>
      </c>
      <c r="DS69" s="283">
        <v>2804</v>
      </c>
      <c r="DT69" s="284">
        <v>986</v>
      </c>
      <c r="DU69" s="283">
        <v>2863</v>
      </c>
      <c r="DV69" s="284">
        <v>1014</v>
      </c>
      <c r="DW69" s="283"/>
      <c r="DX69" s="285"/>
      <c r="DY69" s="91"/>
    </row>
    <row r="70" spans="1:129" s="156" customFormat="1" x14ac:dyDescent="0.2">
      <c r="A70" s="281">
        <v>64</v>
      </c>
      <c r="B70" s="282" t="s">
        <v>175</v>
      </c>
      <c r="C70" s="283"/>
      <c r="D70" s="284"/>
      <c r="E70" s="283"/>
      <c r="F70" s="284"/>
      <c r="G70" s="283"/>
      <c r="H70" s="284"/>
      <c r="I70" s="283"/>
      <c r="J70" s="284"/>
      <c r="K70" s="283"/>
      <c r="L70" s="284"/>
      <c r="M70" s="283"/>
      <c r="N70" s="284"/>
      <c r="O70" s="283"/>
      <c r="P70" s="284"/>
      <c r="Q70" s="283"/>
      <c r="R70" s="284"/>
      <c r="S70" s="283"/>
      <c r="T70" s="284"/>
      <c r="U70" s="283"/>
      <c r="V70" s="284"/>
      <c r="W70" s="283"/>
      <c r="X70" s="284"/>
      <c r="Y70" s="283"/>
      <c r="Z70" s="284"/>
      <c r="AA70" s="283"/>
      <c r="AB70" s="284"/>
      <c r="AC70" s="283">
        <v>2048</v>
      </c>
      <c r="AD70" s="284">
        <v>47</v>
      </c>
      <c r="AE70" s="283">
        <v>4723</v>
      </c>
      <c r="AF70" s="284">
        <v>98</v>
      </c>
      <c r="AG70" s="283">
        <v>9141</v>
      </c>
      <c r="AH70" s="284">
        <v>125</v>
      </c>
      <c r="AI70" s="283">
        <v>13936</v>
      </c>
      <c r="AJ70" s="284">
        <v>165</v>
      </c>
      <c r="AK70" s="283">
        <v>18826</v>
      </c>
      <c r="AL70" s="284">
        <v>201</v>
      </c>
      <c r="AM70" s="283">
        <v>24321</v>
      </c>
      <c r="AN70" s="284">
        <v>246</v>
      </c>
      <c r="AO70" s="283">
        <v>31790</v>
      </c>
      <c r="AP70" s="284">
        <v>280</v>
      </c>
      <c r="AQ70" s="283">
        <v>38693</v>
      </c>
      <c r="AR70" s="284">
        <v>310</v>
      </c>
      <c r="AS70" s="283">
        <v>43796</v>
      </c>
      <c r="AT70" s="284">
        <v>363</v>
      </c>
      <c r="AU70" s="283">
        <v>53177</v>
      </c>
      <c r="AV70" s="284">
        <v>425</v>
      </c>
      <c r="AW70" s="283">
        <v>61342</v>
      </c>
      <c r="AX70" s="284">
        <v>467</v>
      </c>
      <c r="AY70" s="283">
        <v>71113</v>
      </c>
      <c r="AZ70" s="284">
        <v>530</v>
      </c>
      <c r="BA70" s="283">
        <v>80559</v>
      </c>
      <c r="BB70" s="284">
        <v>590</v>
      </c>
      <c r="BC70" s="283">
        <v>89005</v>
      </c>
      <c r="BD70" s="284">
        <v>623</v>
      </c>
      <c r="BE70" s="283">
        <v>98202</v>
      </c>
      <c r="BF70" s="284">
        <v>662</v>
      </c>
      <c r="BG70" s="283">
        <v>107915</v>
      </c>
      <c r="BH70" s="284">
        <v>726</v>
      </c>
      <c r="BI70" s="283">
        <v>116649</v>
      </c>
      <c r="BJ70" s="284">
        <v>787</v>
      </c>
      <c r="BK70" s="283">
        <v>124823</v>
      </c>
      <c r="BL70" s="284">
        <v>836</v>
      </c>
      <c r="BM70" s="283">
        <v>134029</v>
      </c>
      <c r="BN70" s="284">
        <v>866</v>
      </c>
      <c r="BO70" s="283">
        <v>142541</v>
      </c>
      <c r="BP70" s="284">
        <v>914</v>
      </c>
      <c r="BQ70" s="283">
        <v>150736</v>
      </c>
      <c r="BR70" s="284">
        <v>963</v>
      </c>
      <c r="BS70" s="283">
        <v>158235</v>
      </c>
      <c r="BT70" s="284">
        <v>1000</v>
      </c>
      <c r="BU70" s="283">
        <v>166059</v>
      </c>
      <c r="BV70" s="284">
        <v>1050</v>
      </c>
      <c r="BW70" s="283">
        <v>174487</v>
      </c>
      <c r="BX70" s="284">
        <v>1122</v>
      </c>
      <c r="BY70" s="283">
        <v>183123</v>
      </c>
      <c r="BZ70" s="284">
        <v>1186</v>
      </c>
      <c r="CA70" s="283">
        <v>189493</v>
      </c>
      <c r="CB70" s="284">
        <v>1250</v>
      </c>
      <c r="CC70" s="283">
        <v>199728</v>
      </c>
      <c r="CD70" s="284">
        <v>1312</v>
      </c>
      <c r="CE70" s="283">
        <v>208779</v>
      </c>
      <c r="CF70" s="284">
        <v>1374</v>
      </c>
      <c r="CG70" s="283">
        <v>218861</v>
      </c>
      <c r="CH70" s="284">
        <v>1432</v>
      </c>
      <c r="CI70" s="283">
        <v>227957</v>
      </c>
      <c r="CJ70" s="284">
        <v>1484</v>
      </c>
      <c r="CK70" s="283">
        <v>238240</v>
      </c>
      <c r="CL70" s="284">
        <v>1552</v>
      </c>
      <c r="CM70" s="283">
        <v>247524</v>
      </c>
      <c r="CN70" s="284">
        <v>1583</v>
      </c>
      <c r="CO70" s="283">
        <v>256002</v>
      </c>
      <c r="CP70" s="284">
        <v>1657</v>
      </c>
      <c r="CQ70" s="283">
        <v>264135</v>
      </c>
      <c r="CR70" s="284">
        <v>1727</v>
      </c>
      <c r="CS70" s="283">
        <v>273374</v>
      </c>
      <c r="CT70" s="284">
        <v>1785</v>
      </c>
      <c r="CU70" s="283">
        <v>282427</v>
      </c>
      <c r="CV70" s="284">
        <v>1848</v>
      </c>
      <c r="CW70" s="283">
        <v>290940</v>
      </c>
      <c r="CX70" s="284">
        <v>1924</v>
      </c>
      <c r="CY70" s="283">
        <v>297181</v>
      </c>
      <c r="CZ70" s="284">
        <v>1983</v>
      </c>
      <c r="DA70" s="283">
        <v>305178</v>
      </c>
      <c r="DB70" s="284">
        <v>2113</v>
      </c>
      <c r="DC70" s="283">
        <v>306307</v>
      </c>
      <c r="DD70" s="284">
        <v>2128</v>
      </c>
      <c r="DE70" s="283">
        <v>309197</v>
      </c>
      <c r="DF70" s="284">
        <v>2176</v>
      </c>
      <c r="DG70" s="283">
        <v>313508</v>
      </c>
      <c r="DH70" s="284">
        <v>2239</v>
      </c>
      <c r="DI70" s="283">
        <v>318700</v>
      </c>
      <c r="DJ70" s="284">
        <v>2314</v>
      </c>
      <c r="DK70" s="283">
        <v>323997</v>
      </c>
      <c r="DL70" s="284">
        <v>2402</v>
      </c>
      <c r="DM70" s="283">
        <v>330421</v>
      </c>
      <c r="DN70" s="284">
        <v>2459</v>
      </c>
      <c r="DO70" s="283">
        <v>337174</v>
      </c>
      <c r="DP70" s="285">
        <v>2580</v>
      </c>
      <c r="DQ70" s="283">
        <v>343800</v>
      </c>
      <c r="DR70" s="284">
        <v>2658</v>
      </c>
      <c r="DS70" s="283">
        <v>350932</v>
      </c>
      <c r="DT70" s="284">
        <v>2891</v>
      </c>
      <c r="DU70" s="283">
        <v>358159</v>
      </c>
      <c r="DV70" s="284">
        <v>2961</v>
      </c>
      <c r="DW70" s="283"/>
      <c r="DX70" s="285"/>
      <c r="DY70" s="91"/>
    </row>
    <row r="71" spans="1:129" s="156" customFormat="1" x14ac:dyDescent="0.2">
      <c r="A71" s="281">
        <v>65</v>
      </c>
      <c r="B71" s="282" t="s">
        <v>176</v>
      </c>
      <c r="C71" s="283"/>
      <c r="D71" s="284"/>
      <c r="E71" s="283"/>
      <c r="F71" s="284"/>
      <c r="G71" s="283"/>
      <c r="H71" s="284"/>
      <c r="I71" s="283"/>
      <c r="J71" s="284"/>
      <c r="K71" s="283"/>
      <c r="L71" s="284"/>
      <c r="M71" s="283"/>
      <c r="N71" s="284"/>
      <c r="O71" s="283"/>
      <c r="P71" s="284"/>
      <c r="Q71" s="283"/>
      <c r="R71" s="284"/>
      <c r="S71" s="283"/>
      <c r="T71" s="284"/>
      <c r="U71" s="283"/>
      <c r="V71" s="284"/>
      <c r="W71" s="283"/>
      <c r="X71" s="284"/>
      <c r="Y71" s="283"/>
      <c r="Z71" s="284"/>
      <c r="AA71" s="283"/>
      <c r="AB71" s="284"/>
      <c r="AC71" s="283">
        <v>9447</v>
      </c>
      <c r="AD71" s="284">
        <v>132</v>
      </c>
      <c r="AE71" s="283">
        <v>25046</v>
      </c>
      <c r="AF71" s="284">
        <v>271</v>
      </c>
      <c r="AG71" s="283">
        <v>39888</v>
      </c>
      <c r="AH71" s="284">
        <v>355</v>
      </c>
      <c r="AI71" s="283">
        <v>61471</v>
      </c>
      <c r="AJ71" s="284">
        <v>447</v>
      </c>
      <c r="AK71" s="283">
        <v>81921</v>
      </c>
      <c r="AL71" s="284">
        <v>588</v>
      </c>
      <c r="AM71" s="283">
        <v>104409</v>
      </c>
      <c r="AN71" s="284">
        <v>728</v>
      </c>
      <c r="AO71" s="283">
        <v>126652</v>
      </c>
      <c r="AP71" s="284">
        <v>793</v>
      </c>
      <c r="AQ71" s="283">
        <v>149659</v>
      </c>
      <c r="AR71" s="284">
        <v>874</v>
      </c>
      <c r="AS71" s="283">
        <v>166727</v>
      </c>
      <c r="AT71" s="284">
        <v>979</v>
      </c>
      <c r="AU71" s="283">
        <v>198108</v>
      </c>
      <c r="AV71" s="284">
        <v>1086</v>
      </c>
      <c r="AW71" s="283">
        <v>220898</v>
      </c>
      <c r="AX71" s="284">
        <v>1166</v>
      </c>
      <c r="AY71" s="283">
        <v>246103</v>
      </c>
      <c r="AZ71" s="284">
        <v>1253</v>
      </c>
      <c r="BA71" s="283">
        <v>270831</v>
      </c>
      <c r="BB71" s="284">
        <v>1370</v>
      </c>
      <c r="BC71" s="283">
        <v>294420</v>
      </c>
      <c r="BD71" s="284">
        <v>1485</v>
      </c>
      <c r="BE71" s="283">
        <v>319601</v>
      </c>
      <c r="BF71" s="284">
        <v>1578</v>
      </c>
      <c r="BG71" s="283">
        <v>346169</v>
      </c>
      <c r="BH71" s="284">
        <v>1663</v>
      </c>
      <c r="BI71" s="283">
        <v>372254</v>
      </c>
      <c r="BJ71" s="284">
        <v>1863</v>
      </c>
      <c r="BK71" s="283">
        <v>399040</v>
      </c>
      <c r="BL71" s="284">
        <v>2000</v>
      </c>
      <c r="BM71" s="283">
        <v>427314</v>
      </c>
      <c r="BN71" s="284">
        <v>2116</v>
      </c>
      <c r="BO71" s="283">
        <v>453916</v>
      </c>
      <c r="BP71" s="284">
        <v>2225</v>
      </c>
      <c r="BQ71" s="283">
        <v>480553</v>
      </c>
      <c r="BR71" s="284">
        <v>2386</v>
      </c>
      <c r="BS71" s="283">
        <v>506585</v>
      </c>
      <c r="BT71" s="284">
        <v>2570</v>
      </c>
      <c r="BU71" s="283">
        <v>531269</v>
      </c>
      <c r="BV71" s="284">
        <v>2692</v>
      </c>
      <c r="BW71" s="283">
        <v>557345</v>
      </c>
      <c r="BX71" s="284">
        <v>2844</v>
      </c>
      <c r="BY71" s="283">
        <v>583228</v>
      </c>
      <c r="BZ71" s="284">
        <v>3059</v>
      </c>
      <c r="CA71" s="283">
        <v>605098</v>
      </c>
      <c r="CB71" s="284">
        <v>3254</v>
      </c>
      <c r="CC71" s="283">
        <v>629691</v>
      </c>
      <c r="CD71" s="284">
        <v>3391</v>
      </c>
      <c r="CE71" s="283">
        <v>651686</v>
      </c>
      <c r="CF71" s="284">
        <v>3491</v>
      </c>
      <c r="CG71" s="283">
        <v>678448</v>
      </c>
      <c r="CH71" s="284">
        <v>3667</v>
      </c>
      <c r="CI71" s="283">
        <v>702981</v>
      </c>
      <c r="CJ71" s="284">
        <v>3865</v>
      </c>
      <c r="CK71" s="283">
        <v>725769</v>
      </c>
      <c r="CL71" s="284">
        <v>3977</v>
      </c>
      <c r="CM71" s="283">
        <v>750553</v>
      </c>
      <c r="CN71" s="284">
        <v>4084</v>
      </c>
      <c r="CO71" s="283">
        <v>775744</v>
      </c>
      <c r="CP71" s="284">
        <v>4273</v>
      </c>
      <c r="CQ71" s="283">
        <v>801789</v>
      </c>
      <c r="CR71" s="284">
        <v>4467</v>
      </c>
      <c r="CS71" s="283">
        <v>829439</v>
      </c>
      <c r="CT71" s="284">
        <v>4592</v>
      </c>
      <c r="CU71" s="283">
        <v>855789</v>
      </c>
      <c r="CV71" s="284">
        <v>4706</v>
      </c>
      <c r="CW71" s="283">
        <v>881320</v>
      </c>
      <c r="CX71" s="284">
        <v>4887</v>
      </c>
      <c r="CY71" s="283">
        <v>904530</v>
      </c>
      <c r="CZ71" s="284">
        <v>5048</v>
      </c>
      <c r="DA71" s="283">
        <v>929185</v>
      </c>
      <c r="DB71" s="284">
        <v>5085</v>
      </c>
      <c r="DC71" s="283">
        <v>946217</v>
      </c>
      <c r="DD71" s="284">
        <v>5129</v>
      </c>
      <c r="DE71" s="283">
        <v>971059</v>
      </c>
      <c r="DF71" s="284">
        <v>5265</v>
      </c>
      <c r="DG71" s="283">
        <v>994279</v>
      </c>
      <c r="DH71" s="284">
        <v>5395</v>
      </c>
      <c r="DI71" s="283">
        <v>1017091</v>
      </c>
      <c r="DJ71" s="284">
        <v>5492</v>
      </c>
      <c r="DK71" s="283">
        <v>1036814</v>
      </c>
      <c r="DL71" s="284">
        <v>5600</v>
      </c>
      <c r="DM71" s="283">
        <v>1056901</v>
      </c>
      <c r="DN71" s="284">
        <v>5846</v>
      </c>
      <c r="DO71" s="283">
        <v>1078008</v>
      </c>
      <c r="DP71" s="285">
        <v>5979</v>
      </c>
      <c r="DQ71" s="283">
        <v>1100129</v>
      </c>
      <c r="DR71" s="284">
        <v>6082</v>
      </c>
      <c r="DS71" s="283">
        <v>1122491</v>
      </c>
      <c r="DT71" s="284">
        <v>6308</v>
      </c>
      <c r="DU71" s="283">
        <v>1147614</v>
      </c>
      <c r="DV71" s="284">
        <v>6475</v>
      </c>
      <c r="DW71" s="283"/>
      <c r="DX71" s="285"/>
      <c r="DY71" s="91"/>
    </row>
    <row r="72" spans="1:129" s="156" customFormat="1" x14ac:dyDescent="0.2">
      <c r="A72" s="281">
        <v>66</v>
      </c>
      <c r="B72" s="282" t="s">
        <v>177</v>
      </c>
      <c r="C72" s="283"/>
      <c r="D72" s="284"/>
      <c r="E72" s="283"/>
      <c r="F72" s="284"/>
      <c r="G72" s="283"/>
      <c r="H72" s="284"/>
      <c r="I72" s="283"/>
      <c r="J72" s="284"/>
      <c r="K72" s="283"/>
      <c r="L72" s="284"/>
      <c r="M72" s="283"/>
      <c r="N72" s="284"/>
      <c r="O72" s="283"/>
      <c r="P72" s="284"/>
      <c r="Q72" s="283"/>
      <c r="R72" s="284"/>
      <c r="S72" s="283"/>
      <c r="T72" s="284"/>
      <c r="U72" s="283"/>
      <c r="V72" s="284"/>
      <c r="W72" s="283"/>
      <c r="X72" s="284"/>
      <c r="Y72" s="283"/>
      <c r="Z72" s="284"/>
      <c r="AA72" s="283"/>
      <c r="AB72" s="284"/>
      <c r="AC72" s="283">
        <v>31205</v>
      </c>
      <c r="AD72" s="284">
        <v>1428</v>
      </c>
      <c r="AE72" s="283">
        <v>64713</v>
      </c>
      <c r="AF72" s="284">
        <v>2669</v>
      </c>
      <c r="AG72" s="283">
        <v>94530</v>
      </c>
      <c r="AH72" s="284">
        <v>3753</v>
      </c>
      <c r="AI72" s="283">
        <v>133466</v>
      </c>
      <c r="AJ72" s="284">
        <v>5001</v>
      </c>
      <c r="AK72" s="283">
        <v>166218</v>
      </c>
      <c r="AL72" s="284">
        <v>6327</v>
      </c>
      <c r="AM72" s="283">
        <v>201210</v>
      </c>
      <c r="AN72" s="284">
        <v>8193</v>
      </c>
      <c r="AO72" s="283">
        <v>237710</v>
      </c>
      <c r="AP72" s="284">
        <v>10377</v>
      </c>
      <c r="AQ72" s="283">
        <v>274913</v>
      </c>
      <c r="AR72" s="284">
        <v>12409</v>
      </c>
      <c r="AS72" s="283">
        <v>298342</v>
      </c>
      <c r="AT72" s="284">
        <v>14735</v>
      </c>
      <c r="AU72" s="283">
        <v>342759</v>
      </c>
      <c r="AV72" s="284">
        <v>17022</v>
      </c>
      <c r="AW72" s="283">
        <v>377165</v>
      </c>
      <c r="AX72" s="284">
        <v>19006</v>
      </c>
      <c r="AY72" s="283">
        <v>415890</v>
      </c>
      <c r="AZ72" s="284">
        <v>21489</v>
      </c>
      <c r="BA72" s="283">
        <v>450165</v>
      </c>
      <c r="BB72" s="284">
        <v>23782</v>
      </c>
      <c r="BC72" s="283">
        <v>484934</v>
      </c>
      <c r="BD72" s="284">
        <v>25969</v>
      </c>
      <c r="BE72" s="283">
        <v>522634</v>
      </c>
      <c r="BF72" s="284">
        <v>28156</v>
      </c>
      <c r="BG72" s="283">
        <v>562128</v>
      </c>
      <c r="BH72" s="284">
        <v>31090</v>
      </c>
      <c r="BI72" s="283">
        <v>597989</v>
      </c>
      <c r="BJ72" s="284">
        <v>36077</v>
      </c>
      <c r="BK72" s="283">
        <v>633078</v>
      </c>
      <c r="BL72" s="284">
        <v>39023</v>
      </c>
      <c r="BM72" s="283">
        <v>672214</v>
      </c>
      <c r="BN72" s="284">
        <v>42363</v>
      </c>
      <c r="BO72" s="283">
        <v>707111</v>
      </c>
      <c r="BP72" s="284">
        <v>45735</v>
      </c>
      <c r="BQ72" s="283">
        <v>742684</v>
      </c>
      <c r="BR72" s="284">
        <v>49352</v>
      </c>
      <c r="BS72" s="283">
        <v>776626</v>
      </c>
      <c r="BT72" s="284">
        <v>52593</v>
      </c>
      <c r="BU72" s="283">
        <v>811934</v>
      </c>
      <c r="BV72" s="284">
        <v>56210</v>
      </c>
      <c r="BW72" s="283">
        <v>848032</v>
      </c>
      <c r="BX72" s="284">
        <v>60064</v>
      </c>
      <c r="BY72" s="283">
        <v>881873</v>
      </c>
      <c r="BZ72" s="284">
        <v>63583</v>
      </c>
      <c r="CA72" s="283">
        <v>910603</v>
      </c>
      <c r="CB72" s="284">
        <v>66664</v>
      </c>
      <c r="CC72" s="283">
        <v>947798</v>
      </c>
      <c r="CD72" s="284">
        <v>69876</v>
      </c>
      <c r="CE72" s="283">
        <v>979410</v>
      </c>
      <c r="CF72" s="284">
        <v>73017</v>
      </c>
      <c r="CG72" s="283">
        <v>1016102</v>
      </c>
      <c r="CH72" s="284">
        <v>76143</v>
      </c>
      <c r="CI72" s="283">
        <v>1049820</v>
      </c>
      <c r="CJ72" s="284">
        <v>79024</v>
      </c>
      <c r="CK72" s="283">
        <v>1084565</v>
      </c>
      <c r="CL72" s="284">
        <v>82132</v>
      </c>
      <c r="CM72" s="283">
        <v>1119633</v>
      </c>
      <c r="CN72" s="284">
        <v>85034</v>
      </c>
      <c r="CO72" s="283">
        <v>1152819</v>
      </c>
      <c r="CP72" s="284">
        <v>88137</v>
      </c>
      <c r="CQ72" s="283">
        <v>1187410</v>
      </c>
      <c r="CR72" s="284">
        <v>91056</v>
      </c>
      <c r="CS72" s="283">
        <v>1223069</v>
      </c>
      <c r="CT72" s="284">
        <v>94093</v>
      </c>
      <c r="CU72" s="283">
        <v>1257205</v>
      </c>
      <c r="CV72" s="284">
        <v>97008</v>
      </c>
      <c r="CW72" s="283">
        <v>1289293</v>
      </c>
      <c r="CX72" s="284">
        <v>99831</v>
      </c>
      <c r="CY72" s="283">
        <v>1318425</v>
      </c>
      <c r="CZ72" s="284">
        <v>102329</v>
      </c>
      <c r="DA72" s="283">
        <v>1350069</v>
      </c>
      <c r="DB72" s="284">
        <v>105043</v>
      </c>
      <c r="DC72" s="283">
        <v>1362454</v>
      </c>
      <c r="DD72" s="284">
        <v>105242</v>
      </c>
      <c r="DE72" s="283">
        <v>1383703</v>
      </c>
      <c r="DF72" s="284">
        <v>106951</v>
      </c>
      <c r="DG72" s="283">
        <v>1402698</v>
      </c>
      <c r="DH72" s="284">
        <v>108770</v>
      </c>
      <c r="DI72" s="283">
        <v>1426381</v>
      </c>
      <c r="DJ72" s="284">
        <v>110377</v>
      </c>
      <c r="DK72" s="283">
        <v>1448525</v>
      </c>
      <c r="DL72" s="284">
        <v>111803</v>
      </c>
      <c r="DM72" s="283">
        <v>1472593</v>
      </c>
      <c r="DN72" s="284">
        <v>116686</v>
      </c>
      <c r="DO72" s="283">
        <v>1498186</v>
      </c>
      <c r="DP72" s="285">
        <v>118981</v>
      </c>
      <c r="DQ72" s="283">
        <v>1525323</v>
      </c>
      <c r="DR72" s="284">
        <v>120756</v>
      </c>
      <c r="DS72" s="283">
        <v>1552358</v>
      </c>
      <c r="DT72" s="284">
        <v>123205</v>
      </c>
      <c r="DU72" s="283">
        <v>1578866</v>
      </c>
      <c r="DV72" s="284">
        <v>125424</v>
      </c>
      <c r="DW72" s="283"/>
      <c r="DX72" s="285"/>
      <c r="DY72" s="91"/>
    </row>
    <row r="73" spans="1:129" s="156" customFormat="1" x14ac:dyDescent="0.2">
      <c r="A73" s="281">
        <v>67</v>
      </c>
      <c r="B73" s="282" t="s">
        <v>178</v>
      </c>
      <c r="C73" s="283"/>
      <c r="D73" s="284"/>
      <c r="E73" s="283"/>
      <c r="F73" s="284"/>
      <c r="G73" s="283"/>
      <c r="H73" s="284"/>
      <c r="I73" s="283"/>
      <c r="J73" s="284"/>
      <c r="K73" s="283"/>
      <c r="L73" s="284"/>
      <c r="M73" s="283"/>
      <c r="N73" s="284"/>
      <c r="O73" s="283"/>
      <c r="P73" s="284"/>
      <c r="Q73" s="283"/>
      <c r="R73" s="284"/>
      <c r="S73" s="283"/>
      <c r="T73" s="284"/>
      <c r="U73" s="283"/>
      <c r="V73" s="284"/>
      <c r="W73" s="283"/>
      <c r="X73" s="284"/>
      <c r="Y73" s="283"/>
      <c r="Z73" s="284"/>
      <c r="AA73" s="283"/>
      <c r="AB73" s="284"/>
      <c r="AC73" s="283">
        <v>231</v>
      </c>
      <c r="AD73" s="284">
        <v>246</v>
      </c>
      <c r="AE73" s="283">
        <v>332</v>
      </c>
      <c r="AF73" s="284">
        <v>298</v>
      </c>
      <c r="AG73" s="283">
        <v>401</v>
      </c>
      <c r="AH73" s="284">
        <v>329</v>
      </c>
      <c r="AI73" s="283">
        <v>427</v>
      </c>
      <c r="AJ73" s="284">
        <v>380</v>
      </c>
      <c r="AK73" s="283">
        <v>484</v>
      </c>
      <c r="AL73" s="284">
        <v>426</v>
      </c>
      <c r="AM73" s="283">
        <v>520</v>
      </c>
      <c r="AN73" s="284">
        <v>461</v>
      </c>
      <c r="AO73" s="283">
        <v>566</v>
      </c>
      <c r="AP73" s="284">
        <v>500</v>
      </c>
      <c r="AQ73" s="283">
        <v>615</v>
      </c>
      <c r="AR73" s="284">
        <v>527</v>
      </c>
      <c r="AS73" s="283">
        <v>641</v>
      </c>
      <c r="AT73" s="284">
        <v>552</v>
      </c>
      <c r="AU73" s="283">
        <v>700</v>
      </c>
      <c r="AV73" s="284">
        <v>592</v>
      </c>
      <c r="AW73" s="283">
        <v>752</v>
      </c>
      <c r="AX73" s="284">
        <v>624</v>
      </c>
      <c r="AY73" s="283">
        <v>806</v>
      </c>
      <c r="AZ73" s="284">
        <v>654</v>
      </c>
      <c r="BA73" s="283">
        <v>863</v>
      </c>
      <c r="BB73" s="284">
        <v>695</v>
      </c>
      <c r="BC73" s="283">
        <v>912</v>
      </c>
      <c r="BD73" s="284">
        <v>735</v>
      </c>
      <c r="BE73" s="283">
        <v>951</v>
      </c>
      <c r="BF73" s="284">
        <v>773</v>
      </c>
      <c r="BG73" s="283">
        <v>996</v>
      </c>
      <c r="BH73" s="284">
        <v>800</v>
      </c>
      <c r="BI73" s="283">
        <v>1026</v>
      </c>
      <c r="BJ73" s="284">
        <v>869</v>
      </c>
      <c r="BK73" s="283">
        <v>1072</v>
      </c>
      <c r="BL73" s="284">
        <v>909</v>
      </c>
      <c r="BM73" s="283">
        <v>1119</v>
      </c>
      <c r="BN73" s="284">
        <v>939</v>
      </c>
      <c r="BO73" s="283">
        <v>1166</v>
      </c>
      <c r="BP73" s="284">
        <v>972</v>
      </c>
      <c r="BQ73" s="283">
        <v>1206</v>
      </c>
      <c r="BR73" s="284">
        <v>1005</v>
      </c>
      <c r="BS73" s="283">
        <v>1249</v>
      </c>
      <c r="BT73" s="284">
        <v>1052</v>
      </c>
      <c r="BU73" s="283">
        <v>1297</v>
      </c>
      <c r="BV73" s="284">
        <v>1086</v>
      </c>
      <c r="BW73" s="283">
        <v>1342</v>
      </c>
      <c r="BX73" s="284">
        <v>1128</v>
      </c>
      <c r="BY73" s="283">
        <v>1382</v>
      </c>
      <c r="BZ73" s="284">
        <v>1165</v>
      </c>
      <c r="CA73" s="283">
        <v>1429</v>
      </c>
      <c r="CB73" s="284">
        <v>1211</v>
      </c>
      <c r="CC73" s="283">
        <v>1496</v>
      </c>
      <c r="CD73" s="284">
        <v>1260</v>
      </c>
      <c r="CE73" s="283">
        <v>1548</v>
      </c>
      <c r="CF73" s="284">
        <v>1289</v>
      </c>
      <c r="CG73" s="283">
        <v>1590</v>
      </c>
      <c r="CH73" s="284">
        <v>1310</v>
      </c>
      <c r="CI73" s="283">
        <v>1627</v>
      </c>
      <c r="CJ73" s="284">
        <v>1349</v>
      </c>
      <c r="CK73" s="283">
        <v>1675</v>
      </c>
      <c r="CL73" s="284">
        <v>1393</v>
      </c>
      <c r="CM73" s="283">
        <v>1723</v>
      </c>
      <c r="CN73" s="284">
        <v>1410</v>
      </c>
      <c r="CO73" s="283">
        <v>1763</v>
      </c>
      <c r="CP73" s="284">
        <v>1442</v>
      </c>
      <c r="CQ73" s="283">
        <v>1829</v>
      </c>
      <c r="CR73" s="284">
        <v>1479</v>
      </c>
      <c r="CS73" s="283">
        <v>1878</v>
      </c>
      <c r="CT73" s="284">
        <v>1518</v>
      </c>
      <c r="CU73" s="283">
        <v>1928</v>
      </c>
      <c r="CV73" s="284">
        <v>1551</v>
      </c>
      <c r="CW73" s="283">
        <v>1986</v>
      </c>
      <c r="CX73" s="284">
        <v>1587</v>
      </c>
      <c r="CY73" s="283">
        <v>2042</v>
      </c>
      <c r="CZ73" s="284">
        <v>1622</v>
      </c>
      <c r="DA73" s="283">
        <v>2095</v>
      </c>
      <c r="DB73" s="284">
        <v>1671</v>
      </c>
      <c r="DC73" s="283">
        <v>2124</v>
      </c>
      <c r="DD73" s="284">
        <v>1685</v>
      </c>
      <c r="DE73" s="283">
        <v>2188</v>
      </c>
      <c r="DF73" s="284">
        <v>1719</v>
      </c>
      <c r="DG73" s="283">
        <v>2262</v>
      </c>
      <c r="DH73" s="284">
        <v>1763</v>
      </c>
      <c r="DI73" s="283">
        <v>2328</v>
      </c>
      <c r="DJ73" s="284">
        <v>1815</v>
      </c>
      <c r="DK73" s="283">
        <v>2387</v>
      </c>
      <c r="DL73" s="284">
        <v>1875</v>
      </c>
      <c r="DM73" s="283">
        <v>2440</v>
      </c>
      <c r="DN73" s="284">
        <v>1930</v>
      </c>
      <c r="DO73" s="283">
        <v>2499</v>
      </c>
      <c r="DP73" s="285">
        <v>1992</v>
      </c>
      <c r="DQ73" s="283">
        <v>2563</v>
      </c>
      <c r="DR73" s="284">
        <v>2023</v>
      </c>
      <c r="DS73" s="283">
        <v>2637</v>
      </c>
      <c r="DT73" s="284">
        <v>2076</v>
      </c>
      <c r="DU73" s="283">
        <v>2709</v>
      </c>
      <c r="DV73" s="284">
        <v>2118</v>
      </c>
      <c r="DW73" s="283"/>
      <c r="DX73" s="285"/>
      <c r="DY73" s="91"/>
    </row>
    <row r="74" spans="1:129" s="156" customFormat="1" x14ac:dyDescent="0.2">
      <c r="A74" s="281">
        <v>68</v>
      </c>
      <c r="B74" s="282" t="s">
        <v>179</v>
      </c>
      <c r="C74" s="283"/>
      <c r="D74" s="284"/>
      <c r="E74" s="283"/>
      <c r="F74" s="284"/>
      <c r="G74" s="283"/>
      <c r="H74" s="284"/>
      <c r="I74" s="283"/>
      <c r="J74" s="284"/>
      <c r="K74" s="283"/>
      <c r="L74" s="284"/>
      <c r="M74" s="283"/>
      <c r="N74" s="284"/>
      <c r="O74" s="283"/>
      <c r="P74" s="284"/>
      <c r="Q74" s="283"/>
      <c r="R74" s="284"/>
      <c r="S74" s="283"/>
      <c r="T74" s="284"/>
      <c r="U74" s="283"/>
      <c r="V74" s="284"/>
      <c r="W74" s="283"/>
      <c r="X74" s="284"/>
      <c r="Y74" s="283"/>
      <c r="Z74" s="284"/>
      <c r="AA74" s="283"/>
      <c r="AB74" s="284"/>
      <c r="AC74" s="283">
        <v>99</v>
      </c>
      <c r="AD74" s="284">
        <v>63</v>
      </c>
      <c r="AE74" s="283">
        <v>170</v>
      </c>
      <c r="AF74" s="284">
        <v>101</v>
      </c>
      <c r="AG74" s="283">
        <v>303</v>
      </c>
      <c r="AH74" s="284">
        <v>125</v>
      </c>
      <c r="AI74" s="283">
        <v>393</v>
      </c>
      <c r="AJ74" s="284">
        <v>158</v>
      </c>
      <c r="AK74" s="283">
        <v>441</v>
      </c>
      <c r="AL74" s="284">
        <v>193</v>
      </c>
      <c r="AM74" s="283">
        <v>485</v>
      </c>
      <c r="AN74" s="284">
        <v>221</v>
      </c>
      <c r="AO74" s="283">
        <v>569</v>
      </c>
      <c r="AP74" s="284">
        <v>242</v>
      </c>
      <c r="AQ74" s="283">
        <v>648</v>
      </c>
      <c r="AR74" s="284">
        <v>263</v>
      </c>
      <c r="AS74" s="283">
        <v>708</v>
      </c>
      <c r="AT74" s="284">
        <v>289</v>
      </c>
      <c r="AU74" s="283">
        <v>853</v>
      </c>
      <c r="AV74" s="284">
        <v>303</v>
      </c>
      <c r="AW74" s="283">
        <v>965</v>
      </c>
      <c r="AX74" s="284">
        <v>327</v>
      </c>
      <c r="AY74" s="283">
        <v>1077</v>
      </c>
      <c r="AZ74" s="284">
        <v>361</v>
      </c>
      <c r="BA74" s="283">
        <v>1181</v>
      </c>
      <c r="BB74" s="284">
        <v>385</v>
      </c>
      <c r="BC74" s="283">
        <v>1288</v>
      </c>
      <c r="BD74" s="284">
        <v>413</v>
      </c>
      <c r="BE74" s="283">
        <v>1369</v>
      </c>
      <c r="BF74" s="284">
        <v>432</v>
      </c>
      <c r="BG74" s="283">
        <v>1463</v>
      </c>
      <c r="BH74" s="284">
        <v>458</v>
      </c>
      <c r="BI74" s="283">
        <v>1549</v>
      </c>
      <c r="BJ74" s="284">
        <v>496</v>
      </c>
      <c r="BK74" s="283">
        <v>1613</v>
      </c>
      <c r="BL74" s="284">
        <v>520</v>
      </c>
      <c r="BM74" s="283">
        <v>1675</v>
      </c>
      <c r="BN74" s="284">
        <v>540</v>
      </c>
      <c r="BO74" s="283">
        <v>1737</v>
      </c>
      <c r="BP74" s="284">
        <v>567</v>
      </c>
      <c r="BQ74" s="283">
        <v>1798</v>
      </c>
      <c r="BR74" s="284">
        <v>596</v>
      </c>
      <c r="BS74" s="283">
        <v>1853</v>
      </c>
      <c r="BT74" s="284">
        <v>618</v>
      </c>
      <c r="BU74" s="283">
        <v>1932</v>
      </c>
      <c r="BV74" s="284">
        <v>640</v>
      </c>
      <c r="BW74" s="283">
        <v>2004</v>
      </c>
      <c r="BX74" s="284">
        <v>663</v>
      </c>
      <c r="BY74" s="283">
        <v>2073</v>
      </c>
      <c r="BZ74" s="284">
        <v>688</v>
      </c>
      <c r="CA74" s="283">
        <v>2145</v>
      </c>
      <c r="CB74" s="284">
        <v>711</v>
      </c>
      <c r="CC74" s="283">
        <v>2235</v>
      </c>
      <c r="CD74" s="284">
        <v>745</v>
      </c>
      <c r="CE74" s="283">
        <v>2306</v>
      </c>
      <c r="CF74" s="284">
        <v>777</v>
      </c>
      <c r="CG74" s="283">
        <v>2374</v>
      </c>
      <c r="CH74" s="284">
        <v>810</v>
      </c>
      <c r="CI74" s="283">
        <v>2453</v>
      </c>
      <c r="CJ74" s="284">
        <v>843</v>
      </c>
      <c r="CK74" s="283">
        <v>2551</v>
      </c>
      <c r="CL74" s="284">
        <v>877</v>
      </c>
      <c r="CM74" s="283">
        <v>2646</v>
      </c>
      <c r="CN74" s="284">
        <v>855</v>
      </c>
      <c r="CO74" s="283">
        <v>2721</v>
      </c>
      <c r="CP74" s="284">
        <v>895</v>
      </c>
      <c r="CQ74" s="283">
        <v>2802</v>
      </c>
      <c r="CR74" s="284">
        <v>917</v>
      </c>
      <c r="CS74" s="283">
        <v>2880</v>
      </c>
      <c r="CT74" s="284">
        <v>938</v>
      </c>
      <c r="CU74" s="283">
        <v>2969</v>
      </c>
      <c r="CV74" s="284">
        <v>961</v>
      </c>
      <c r="CW74" s="283">
        <v>3072</v>
      </c>
      <c r="CX74" s="284">
        <v>980</v>
      </c>
      <c r="CY74" s="283">
        <v>3183</v>
      </c>
      <c r="CZ74" s="284">
        <v>994</v>
      </c>
      <c r="DA74" s="283">
        <v>3278</v>
      </c>
      <c r="DB74" s="284">
        <v>1022</v>
      </c>
      <c r="DC74" s="283">
        <v>3329</v>
      </c>
      <c r="DD74" s="284">
        <v>1028</v>
      </c>
      <c r="DE74" s="283">
        <v>3403</v>
      </c>
      <c r="DF74" s="284">
        <v>1044</v>
      </c>
      <c r="DG74" s="283">
        <v>3529</v>
      </c>
      <c r="DH74" s="284">
        <v>1048</v>
      </c>
      <c r="DI74" s="283">
        <v>3615</v>
      </c>
      <c r="DJ74" s="284">
        <v>1064</v>
      </c>
      <c r="DK74" s="283">
        <v>3729</v>
      </c>
      <c r="DL74" s="284">
        <v>1074</v>
      </c>
      <c r="DM74" s="283">
        <v>3856</v>
      </c>
      <c r="DN74" s="284">
        <v>1098</v>
      </c>
      <c r="DO74" s="283">
        <v>3984</v>
      </c>
      <c r="DP74" s="285">
        <v>1117</v>
      </c>
      <c r="DQ74" s="283">
        <v>4092</v>
      </c>
      <c r="DR74" s="284">
        <v>1124</v>
      </c>
      <c r="DS74" s="283">
        <v>4216</v>
      </c>
      <c r="DT74" s="284">
        <v>1274</v>
      </c>
      <c r="DU74" s="283">
        <v>4281</v>
      </c>
      <c r="DV74" s="284">
        <v>1283</v>
      </c>
      <c r="DW74" s="283"/>
      <c r="DX74" s="285"/>
      <c r="DY74" s="91"/>
    </row>
    <row r="75" spans="1:129" s="156" customFormat="1" x14ac:dyDescent="0.2">
      <c r="A75" s="281">
        <v>69</v>
      </c>
      <c r="B75" s="282" t="s">
        <v>180</v>
      </c>
      <c r="C75" s="283"/>
      <c r="D75" s="284"/>
      <c r="E75" s="283"/>
      <c r="F75" s="284"/>
      <c r="G75" s="283"/>
      <c r="H75" s="284"/>
      <c r="I75" s="283"/>
      <c r="J75" s="284"/>
      <c r="K75" s="283"/>
      <c r="L75" s="284"/>
      <c r="M75" s="283"/>
      <c r="N75" s="284"/>
      <c r="O75" s="283"/>
      <c r="P75" s="284"/>
      <c r="Q75" s="283"/>
      <c r="R75" s="284"/>
      <c r="S75" s="283"/>
      <c r="T75" s="284"/>
      <c r="U75" s="283"/>
      <c r="V75" s="284"/>
      <c r="W75" s="283"/>
      <c r="X75" s="284"/>
      <c r="Y75" s="283"/>
      <c r="Z75" s="284"/>
      <c r="AA75" s="283"/>
      <c r="AB75" s="284"/>
      <c r="AC75" s="283">
        <v>200</v>
      </c>
      <c r="AD75" s="284">
        <v>85</v>
      </c>
      <c r="AE75" s="283">
        <v>314</v>
      </c>
      <c r="AF75" s="284">
        <v>120</v>
      </c>
      <c r="AG75" s="283">
        <v>446</v>
      </c>
      <c r="AH75" s="284">
        <v>137</v>
      </c>
      <c r="AI75" s="283">
        <v>598</v>
      </c>
      <c r="AJ75" s="284">
        <v>160</v>
      </c>
      <c r="AK75" s="283">
        <v>726</v>
      </c>
      <c r="AL75" s="284">
        <v>183</v>
      </c>
      <c r="AM75" s="283">
        <v>836</v>
      </c>
      <c r="AN75" s="284">
        <v>209</v>
      </c>
      <c r="AO75" s="283">
        <v>931</v>
      </c>
      <c r="AP75" s="284">
        <v>221</v>
      </c>
      <c r="AQ75" s="283">
        <v>1057</v>
      </c>
      <c r="AR75" s="284">
        <v>243</v>
      </c>
      <c r="AS75" s="283">
        <v>1135</v>
      </c>
      <c r="AT75" s="284">
        <v>256</v>
      </c>
      <c r="AU75" s="283">
        <v>1238</v>
      </c>
      <c r="AV75" s="284">
        <v>271</v>
      </c>
      <c r="AW75" s="283">
        <v>1329</v>
      </c>
      <c r="AX75" s="284">
        <v>287</v>
      </c>
      <c r="AY75" s="283">
        <v>1423</v>
      </c>
      <c r="AZ75" s="284">
        <v>300</v>
      </c>
      <c r="BA75" s="283">
        <v>1498</v>
      </c>
      <c r="BB75" s="284">
        <v>314</v>
      </c>
      <c r="BC75" s="283">
        <v>1571</v>
      </c>
      <c r="BD75" s="284">
        <v>329</v>
      </c>
      <c r="BE75" s="283">
        <v>1657</v>
      </c>
      <c r="BF75" s="284">
        <v>335</v>
      </c>
      <c r="BG75" s="283">
        <v>1715</v>
      </c>
      <c r="BH75" s="284">
        <v>352</v>
      </c>
      <c r="BI75" s="283">
        <v>1796</v>
      </c>
      <c r="BJ75" s="284">
        <v>383</v>
      </c>
      <c r="BK75" s="283">
        <v>1878</v>
      </c>
      <c r="BL75" s="284">
        <v>398</v>
      </c>
      <c r="BM75" s="283">
        <v>1968</v>
      </c>
      <c r="BN75" s="284">
        <v>408</v>
      </c>
      <c r="BO75" s="283">
        <v>2047</v>
      </c>
      <c r="BP75" s="284">
        <v>421</v>
      </c>
      <c r="BQ75" s="283">
        <v>2133</v>
      </c>
      <c r="BR75" s="284">
        <v>439</v>
      </c>
      <c r="BS75" s="283">
        <v>2212</v>
      </c>
      <c r="BT75" s="284">
        <v>462</v>
      </c>
      <c r="BU75" s="283">
        <v>2286</v>
      </c>
      <c r="BV75" s="284">
        <v>484</v>
      </c>
      <c r="BW75" s="283">
        <v>2362</v>
      </c>
      <c r="BX75" s="284">
        <v>511</v>
      </c>
      <c r="BY75" s="283">
        <v>2444</v>
      </c>
      <c r="BZ75" s="284">
        <v>530</v>
      </c>
      <c r="CA75" s="283">
        <v>2490</v>
      </c>
      <c r="CB75" s="284">
        <v>547</v>
      </c>
      <c r="CC75" s="283">
        <v>2560</v>
      </c>
      <c r="CD75" s="284">
        <v>568</v>
      </c>
      <c r="CE75" s="283">
        <v>2615</v>
      </c>
      <c r="CF75" s="284">
        <v>581</v>
      </c>
      <c r="CG75" s="283">
        <v>2686</v>
      </c>
      <c r="CH75" s="284">
        <v>598</v>
      </c>
      <c r="CI75" s="283">
        <v>2762</v>
      </c>
      <c r="CJ75" s="284">
        <v>612</v>
      </c>
      <c r="CK75" s="283">
        <v>2831</v>
      </c>
      <c r="CL75" s="284">
        <v>627</v>
      </c>
      <c r="CM75" s="283">
        <v>2915</v>
      </c>
      <c r="CN75" s="284">
        <v>641</v>
      </c>
      <c r="CO75" s="283">
        <v>3010</v>
      </c>
      <c r="CP75" s="284">
        <v>661</v>
      </c>
      <c r="CQ75" s="283">
        <v>3102</v>
      </c>
      <c r="CR75" s="284">
        <v>682</v>
      </c>
      <c r="CS75" s="283">
        <v>3192</v>
      </c>
      <c r="CT75" s="284">
        <v>699</v>
      </c>
      <c r="CU75" s="283">
        <v>3296</v>
      </c>
      <c r="CV75" s="284">
        <v>717</v>
      </c>
      <c r="CW75" s="283">
        <v>3393</v>
      </c>
      <c r="CX75" s="284">
        <v>732</v>
      </c>
      <c r="CY75" s="283">
        <v>3495</v>
      </c>
      <c r="CZ75" s="284">
        <v>746</v>
      </c>
      <c r="DA75" s="283">
        <v>3592</v>
      </c>
      <c r="DB75" s="284">
        <v>777</v>
      </c>
      <c r="DC75" s="283">
        <v>3630</v>
      </c>
      <c r="DD75" s="284">
        <v>786</v>
      </c>
      <c r="DE75" s="283">
        <v>3701</v>
      </c>
      <c r="DF75" s="284">
        <v>805</v>
      </c>
      <c r="DG75" s="283">
        <v>3800</v>
      </c>
      <c r="DH75" s="284">
        <v>824</v>
      </c>
      <c r="DI75" s="283">
        <v>3881</v>
      </c>
      <c r="DJ75" s="284">
        <v>839</v>
      </c>
      <c r="DK75" s="283">
        <v>3971</v>
      </c>
      <c r="DL75" s="284">
        <v>860</v>
      </c>
      <c r="DM75" s="283">
        <v>4104</v>
      </c>
      <c r="DN75" s="284">
        <v>897</v>
      </c>
      <c r="DO75" s="283">
        <v>4208</v>
      </c>
      <c r="DP75" s="285">
        <v>917</v>
      </c>
      <c r="DQ75" s="283">
        <v>4320</v>
      </c>
      <c r="DR75" s="284">
        <v>943</v>
      </c>
      <c r="DS75" s="283">
        <v>4441</v>
      </c>
      <c r="DT75" s="284">
        <v>983</v>
      </c>
      <c r="DU75" s="283">
        <v>4540</v>
      </c>
      <c r="DV75" s="284">
        <v>1006</v>
      </c>
      <c r="DW75" s="283"/>
      <c r="DX75" s="285"/>
      <c r="DY75" s="91"/>
    </row>
    <row r="76" spans="1:129" s="156" customFormat="1" x14ac:dyDescent="0.2">
      <c r="A76" s="281">
        <v>70</v>
      </c>
      <c r="B76" s="282" t="s">
        <v>287</v>
      </c>
      <c r="C76" s="283"/>
      <c r="D76" s="284"/>
      <c r="E76" s="283"/>
      <c r="F76" s="284"/>
      <c r="G76" s="283"/>
      <c r="H76" s="284"/>
      <c r="I76" s="283"/>
      <c r="J76" s="284"/>
      <c r="K76" s="283"/>
      <c r="L76" s="284"/>
      <c r="M76" s="283"/>
      <c r="N76" s="284"/>
      <c r="O76" s="283"/>
      <c r="P76" s="284"/>
      <c r="Q76" s="283"/>
      <c r="R76" s="284"/>
      <c r="S76" s="283"/>
      <c r="T76" s="284"/>
      <c r="U76" s="283"/>
      <c r="V76" s="284"/>
      <c r="W76" s="283"/>
      <c r="X76" s="284"/>
      <c r="Y76" s="283"/>
      <c r="Z76" s="284"/>
      <c r="AA76" s="283"/>
      <c r="AB76" s="284"/>
      <c r="AC76" s="283"/>
      <c r="AD76" s="284"/>
      <c r="AE76" s="283"/>
      <c r="AF76" s="284"/>
      <c r="AG76" s="283"/>
      <c r="AH76" s="284"/>
      <c r="AI76" s="283"/>
      <c r="AJ76" s="284"/>
      <c r="AK76" s="283"/>
      <c r="AL76" s="284"/>
      <c r="AM76" s="283"/>
      <c r="AN76" s="284"/>
      <c r="AO76" s="283"/>
      <c r="AP76" s="284"/>
      <c r="AQ76" s="283"/>
      <c r="AR76" s="284"/>
      <c r="AS76" s="283"/>
      <c r="AT76" s="284"/>
      <c r="AU76" s="283"/>
      <c r="AV76" s="284"/>
      <c r="AW76" s="283"/>
      <c r="AX76" s="284"/>
      <c r="AY76" s="283"/>
      <c r="AZ76" s="284"/>
      <c r="BA76" s="283">
        <v>1546</v>
      </c>
      <c r="BB76" s="284">
        <v>152</v>
      </c>
      <c r="BC76" s="283">
        <v>2688</v>
      </c>
      <c r="BD76" s="284">
        <v>309</v>
      </c>
      <c r="BE76" s="283">
        <v>3591</v>
      </c>
      <c r="BF76" s="284">
        <v>452</v>
      </c>
      <c r="BG76" s="283">
        <v>4441</v>
      </c>
      <c r="BH76" s="284">
        <v>593</v>
      </c>
      <c r="BI76" s="283">
        <v>5188</v>
      </c>
      <c r="BJ76" s="284">
        <v>762</v>
      </c>
      <c r="BK76" s="283">
        <v>5906</v>
      </c>
      <c r="BL76" s="284">
        <v>883</v>
      </c>
      <c r="BM76" s="283">
        <v>6736</v>
      </c>
      <c r="BN76" s="284">
        <v>991</v>
      </c>
      <c r="BO76" s="283">
        <v>7468</v>
      </c>
      <c r="BP76" s="284">
        <v>1104</v>
      </c>
      <c r="BQ76" s="283">
        <v>8259</v>
      </c>
      <c r="BR76" s="284">
        <v>1223</v>
      </c>
      <c r="BS76" s="283">
        <v>9013</v>
      </c>
      <c r="BT76" s="284">
        <v>1306</v>
      </c>
      <c r="BU76" s="283">
        <v>9847</v>
      </c>
      <c r="BV76" s="284">
        <v>1441</v>
      </c>
      <c r="BW76" s="283">
        <v>10703</v>
      </c>
      <c r="BX76" s="284">
        <v>1551</v>
      </c>
      <c r="BY76" s="283">
        <v>12200</v>
      </c>
      <c r="BZ76" s="284">
        <v>1682</v>
      </c>
      <c r="CA76" s="283">
        <v>13692</v>
      </c>
      <c r="CB76" s="284">
        <v>1787</v>
      </c>
      <c r="CC76" s="283">
        <v>15712</v>
      </c>
      <c r="CD76" s="284">
        <v>1920</v>
      </c>
      <c r="CE76" s="283">
        <v>17457</v>
      </c>
      <c r="CF76" s="284">
        <v>2029</v>
      </c>
      <c r="CG76" s="283">
        <v>19556</v>
      </c>
      <c r="CH76" s="284">
        <v>2161</v>
      </c>
      <c r="CI76" s="283">
        <v>21743</v>
      </c>
      <c r="CJ76" s="284">
        <v>2304</v>
      </c>
      <c r="CK76" s="283">
        <v>24328</v>
      </c>
      <c r="CL76" s="284">
        <v>2456</v>
      </c>
      <c r="CM76" s="283">
        <v>26775</v>
      </c>
      <c r="CN76" s="284">
        <v>2539</v>
      </c>
      <c r="CO76" s="283">
        <v>29457</v>
      </c>
      <c r="CP76" s="284">
        <v>2677</v>
      </c>
      <c r="CQ76" s="283">
        <v>32203</v>
      </c>
      <c r="CR76" s="284">
        <v>2835</v>
      </c>
      <c r="CS76" s="283">
        <v>35330</v>
      </c>
      <c r="CT76" s="284">
        <v>2980</v>
      </c>
      <c r="CU76" s="283">
        <v>38892</v>
      </c>
      <c r="CV76" s="284">
        <v>3118</v>
      </c>
      <c r="CW76" s="283">
        <v>42292</v>
      </c>
      <c r="CX76" s="284">
        <v>3273</v>
      </c>
      <c r="CY76" s="283">
        <v>45566</v>
      </c>
      <c r="CZ76" s="284">
        <v>3420</v>
      </c>
      <c r="DA76" s="283">
        <v>49095</v>
      </c>
      <c r="DB76" s="284">
        <v>3586</v>
      </c>
      <c r="DC76" s="283">
        <v>50397</v>
      </c>
      <c r="DD76" s="284">
        <v>3672</v>
      </c>
      <c r="DE76" s="283">
        <v>52667</v>
      </c>
      <c r="DF76" s="284">
        <v>3832</v>
      </c>
      <c r="DG76" s="283">
        <v>55553</v>
      </c>
      <c r="DH76" s="284">
        <v>4020</v>
      </c>
      <c r="DI76" s="283">
        <v>58637</v>
      </c>
      <c r="DJ76" s="284">
        <v>4233</v>
      </c>
      <c r="DK76" s="283">
        <v>61707</v>
      </c>
      <c r="DL76" s="284">
        <v>4434</v>
      </c>
      <c r="DM76" s="283">
        <v>65322</v>
      </c>
      <c r="DN76" s="284">
        <v>4654</v>
      </c>
      <c r="DO76" s="283">
        <v>69201</v>
      </c>
      <c r="DP76" s="285">
        <v>4886</v>
      </c>
      <c r="DQ76" s="283">
        <v>73018</v>
      </c>
      <c r="DR76" s="284">
        <v>5045</v>
      </c>
      <c r="DS76" s="283">
        <v>76880</v>
      </c>
      <c r="DT76" s="284">
        <v>5358</v>
      </c>
      <c r="DU76" s="283">
        <v>80954</v>
      </c>
      <c r="DV76" s="284">
        <v>5511</v>
      </c>
      <c r="DW76" s="283"/>
      <c r="DX76" s="285"/>
      <c r="DY76" s="91"/>
    </row>
    <row r="77" spans="1:129" s="156" customFormat="1" x14ac:dyDescent="0.2">
      <c r="A77" s="281">
        <v>71</v>
      </c>
      <c r="B77" s="282" t="s">
        <v>288</v>
      </c>
      <c r="C77" s="283"/>
      <c r="D77" s="284"/>
      <c r="E77" s="283"/>
      <c r="F77" s="284"/>
      <c r="G77" s="283"/>
      <c r="H77" s="284"/>
      <c r="I77" s="283"/>
      <c r="J77" s="284"/>
      <c r="K77" s="283"/>
      <c r="L77" s="284"/>
      <c r="M77" s="283"/>
      <c r="N77" s="284"/>
      <c r="O77" s="283"/>
      <c r="P77" s="284"/>
      <c r="Q77" s="283"/>
      <c r="R77" s="284"/>
      <c r="S77" s="283"/>
      <c r="T77" s="284"/>
      <c r="U77" s="283"/>
      <c r="V77" s="284"/>
      <c r="W77" s="283"/>
      <c r="X77" s="284"/>
      <c r="Y77" s="283"/>
      <c r="Z77" s="284"/>
      <c r="AA77" s="283"/>
      <c r="AB77" s="284"/>
      <c r="AC77" s="283"/>
      <c r="AD77" s="284"/>
      <c r="AE77" s="283"/>
      <c r="AF77" s="284"/>
      <c r="AG77" s="283"/>
      <c r="AH77" s="284"/>
      <c r="AI77" s="283"/>
      <c r="AJ77" s="284"/>
      <c r="AK77" s="283"/>
      <c r="AL77" s="284"/>
      <c r="AM77" s="283"/>
      <c r="AN77" s="284"/>
      <c r="AO77" s="283"/>
      <c r="AP77" s="284"/>
      <c r="AQ77" s="283"/>
      <c r="AR77" s="284"/>
      <c r="AS77" s="283"/>
      <c r="AT77" s="284"/>
      <c r="AU77" s="283"/>
      <c r="AV77" s="284"/>
      <c r="AW77" s="283"/>
      <c r="AX77" s="284"/>
      <c r="AY77" s="283"/>
      <c r="AZ77" s="284"/>
      <c r="BA77" s="283">
        <v>421</v>
      </c>
      <c r="BB77" s="284">
        <v>47</v>
      </c>
      <c r="BC77" s="283">
        <v>798</v>
      </c>
      <c r="BD77" s="284">
        <v>81</v>
      </c>
      <c r="BE77" s="283">
        <v>1037</v>
      </c>
      <c r="BF77" s="284">
        <v>112</v>
      </c>
      <c r="BG77" s="283">
        <v>1294</v>
      </c>
      <c r="BH77" s="284">
        <v>132</v>
      </c>
      <c r="BI77" s="283">
        <v>1561</v>
      </c>
      <c r="BJ77" s="284">
        <v>191</v>
      </c>
      <c r="BK77" s="283">
        <v>1766</v>
      </c>
      <c r="BL77" s="284">
        <v>220</v>
      </c>
      <c r="BM77" s="283">
        <v>1998</v>
      </c>
      <c r="BN77" s="284">
        <v>258</v>
      </c>
      <c r="BO77" s="283">
        <v>2225</v>
      </c>
      <c r="BP77" s="284">
        <v>300</v>
      </c>
      <c r="BQ77" s="283">
        <v>2436</v>
      </c>
      <c r="BR77" s="284">
        <v>337</v>
      </c>
      <c r="BS77" s="283">
        <v>2665</v>
      </c>
      <c r="BT77" s="284">
        <v>366</v>
      </c>
      <c r="BU77" s="283">
        <v>2903</v>
      </c>
      <c r="BV77" s="284">
        <v>412</v>
      </c>
      <c r="BW77" s="283">
        <v>3133</v>
      </c>
      <c r="BX77" s="284">
        <v>429</v>
      </c>
      <c r="BY77" s="283">
        <v>3366</v>
      </c>
      <c r="BZ77" s="284">
        <v>458</v>
      </c>
      <c r="CA77" s="283">
        <v>3587</v>
      </c>
      <c r="CB77" s="284">
        <v>473</v>
      </c>
      <c r="CC77" s="283">
        <v>3844</v>
      </c>
      <c r="CD77" s="284">
        <v>505</v>
      </c>
      <c r="CE77" s="283">
        <v>4121</v>
      </c>
      <c r="CF77" s="284">
        <v>526</v>
      </c>
      <c r="CG77" s="283">
        <v>4422</v>
      </c>
      <c r="CH77" s="284">
        <v>560</v>
      </c>
      <c r="CI77" s="283">
        <v>4686</v>
      </c>
      <c r="CJ77" s="284">
        <v>587</v>
      </c>
      <c r="CK77" s="283">
        <v>4969</v>
      </c>
      <c r="CL77" s="284">
        <v>617</v>
      </c>
      <c r="CM77" s="283">
        <v>5260</v>
      </c>
      <c r="CN77" s="284">
        <v>610</v>
      </c>
      <c r="CO77" s="283">
        <v>5503</v>
      </c>
      <c r="CP77" s="284">
        <v>646</v>
      </c>
      <c r="CQ77" s="283">
        <v>5807</v>
      </c>
      <c r="CR77" s="284">
        <v>685</v>
      </c>
      <c r="CS77" s="283">
        <v>6075</v>
      </c>
      <c r="CT77" s="284">
        <v>719</v>
      </c>
      <c r="CU77" s="283">
        <v>6392</v>
      </c>
      <c r="CV77" s="284">
        <v>765</v>
      </c>
      <c r="CW77" s="283">
        <v>6680</v>
      </c>
      <c r="CX77" s="284">
        <v>795</v>
      </c>
      <c r="CY77" s="283">
        <v>6954</v>
      </c>
      <c r="CZ77" s="284">
        <v>825</v>
      </c>
      <c r="DA77" s="283">
        <v>7222</v>
      </c>
      <c r="DB77" s="284">
        <v>868</v>
      </c>
      <c r="DC77" s="283">
        <v>7424</v>
      </c>
      <c r="DD77" s="284">
        <v>884</v>
      </c>
      <c r="DE77" s="283">
        <v>7683</v>
      </c>
      <c r="DF77" s="284">
        <v>922</v>
      </c>
      <c r="DG77" s="283">
        <v>8033</v>
      </c>
      <c r="DH77" s="284">
        <v>966</v>
      </c>
      <c r="DI77" s="283">
        <v>8382</v>
      </c>
      <c r="DJ77" s="284">
        <v>1018</v>
      </c>
      <c r="DK77" s="283">
        <v>8700</v>
      </c>
      <c r="DL77" s="284">
        <v>1068</v>
      </c>
      <c r="DM77" s="283">
        <v>9070</v>
      </c>
      <c r="DN77" s="284">
        <v>1123</v>
      </c>
      <c r="DO77" s="283">
        <v>9376</v>
      </c>
      <c r="DP77" s="285">
        <v>1183</v>
      </c>
      <c r="DQ77" s="283">
        <v>9731</v>
      </c>
      <c r="DR77" s="284">
        <v>1224</v>
      </c>
      <c r="DS77" s="283">
        <v>10057</v>
      </c>
      <c r="DT77" s="284">
        <v>1384</v>
      </c>
      <c r="DU77" s="283">
        <v>10333</v>
      </c>
      <c r="DV77" s="284">
        <v>1434</v>
      </c>
      <c r="DW77" s="283"/>
      <c r="DX77" s="285"/>
      <c r="DY77" s="91"/>
    </row>
    <row r="78" spans="1:129" s="156" customFormat="1" x14ac:dyDescent="0.2">
      <c r="A78" s="281">
        <v>72</v>
      </c>
      <c r="B78" s="282" t="s">
        <v>289</v>
      </c>
      <c r="C78" s="283"/>
      <c r="D78" s="284"/>
      <c r="E78" s="283"/>
      <c r="F78" s="284"/>
      <c r="G78" s="283"/>
      <c r="H78" s="284"/>
      <c r="I78" s="283"/>
      <c r="J78" s="284"/>
      <c r="K78" s="283"/>
      <c r="L78" s="284"/>
      <c r="M78" s="283"/>
      <c r="N78" s="284"/>
      <c r="O78" s="283"/>
      <c r="P78" s="284"/>
      <c r="Q78" s="283"/>
      <c r="R78" s="284"/>
      <c r="S78" s="283"/>
      <c r="T78" s="284"/>
      <c r="U78" s="283"/>
      <c r="V78" s="284"/>
      <c r="W78" s="283"/>
      <c r="X78" s="284"/>
      <c r="Y78" s="283"/>
      <c r="Z78" s="284"/>
      <c r="AA78" s="283"/>
      <c r="AB78" s="284"/>
      <c r="AC78" s="283"/>
      <c r="AD78" s="284"/>
      <c r="AE78" s="283"/>
      <c r="AF78" s="284"/>
      <c r="AG78" s="283"/>
      <c r="AH78" s="284"/>
      <c r="AI78" s="283"/>
      <c r="AJ78" s="284"/>
      <c r="AK78" s="283"/>
      <c r="AL78" s="284"/>
      <c r="AM78" s="283"/>
      <c r="AN78" s="284"/>
      <c r="AO78" s="283"/>
      <c r="AP78" s="284"/>
      <c r="AQ78" s="283"/>
      <c r="AR78" s="284"/>
      <c r="AS78" s="283"/>
      <c r="AT78" s="284"/>
      <c r="AU78" s="283"/>
      <c r="AV78" s="284"/>
      <c r="AW78" s="283"/>
      <c r="AX78" s="284"/>
      <c r="AY78" s="283"/>
      <c r="AZ78" s="284"/>
      <c r="BA78" s="283">
        <v>313</v>
      </c>
      <c r="BB78" s="284">
        <v>74</v>
      </c>
      <c r="BC78" s="283">
        <v>587</v>
      </c>
      <c r="BD78" s="284">
        <v>147</v>
      </c>
      <c r="BE78" s="283">
        <v>840</v>
      </c>
      <c r="BF78" s="284">
        <v>187</v>
      </c>
      <c r="BG78" s="283">
        <v>1057</v>
      </c>
      <c r="BH78" s="284">
        <v>206</v>
      </c>
      <c r="BI78" s="283">
        <v>1253</v>
      </c>
      <c r="BJ78" s="284">
        <v>284</v>
      </c>
      <c r="BK78" s="283">
        <v>1459</v>
      </c>
      <c r="BL78" s="284">
        <v>324</v>
      </c>
      <c r="BM78" s="283">
        <v>1682</v>
      </c>
      <c r="BN78" s="284">
        <v>355</v>
      </c>
      <c r="BO78" s="283">
        <v>1850</v>
      </c>
      <c r="BP78" s="284">
        <v>397</v>
      </c>
      <c r="BQ78" s="283">
        <v>2017</v>
      </c>
      <c r="BR78" s="284">
        <v>433</v>
      </c>
      <c r="BS78" s="283">
        <v>2203</v>
      </c>
      <c r="BT78" s="284">
        <v>467</v>
      </c>
      <c r="BU78" s="283">
        <v>2388</v>
      </c>
      <c r="BV78" s="284">
        <v>496</v>
      </c>
      <c r="BW78" s="283">
        <v>2584</v>
      </c>
      <c r="BX78" s="284">
        <v>534</v>
      </c>
      <c r="BY78" s="283">
        <v>2743</v>
      </c>
      <c r="BZ78" s="284">
        <v>565</v>
      </c>
      <c r="CA78" s="283">
        <v>2941</v>
      </c>
      <c r="CB78" s="284">
        <v>594</v>
      </c>
      <c r="CC78" s="283">
        <v>3177</v>
      </c>
      <c r="CD78" s="284">
        <v>630</v>
      </c>
      <c r="CE78" s="283">
        <v>3336</v>
      </c>
      <c r="CF78" s="284">
        <v>668</v>
      </c>
      <c r="CG78" s="283">
        <v>3543</v>
      </c>
      <c r="CH78" s="284">
        <v>719</v>
      </c>
      <c r="CI78" s="283">
        <v>3724</v>
      </c>
      <c r="CJ78" s="284">
        <v>760</v>
      </c>
      <c r="CK78" s="283">
        <v>3935</v>
      </c>
      <c r="CL78" s="284">
        <v>807</v>
      </c>
      <c r="CM78" s="283">
        <v>4146</v>
      </c>
      <c r="CN78" s="284">
        <v>821</v>
      </c>
      <c r="CO78" s="283">
        <v>4340</v>
      </c>
      <c r="CP78" s="284">
        <v>872</v>
      </c>
      <c r="CQ78" s="283">
        <v>4571</v>
      </c>
      <c r="CR78" s="284">
        <v>926</v>
      </c>
      <c r="CS78" s="283">
        <v>4817</v>
      </c>
      <c r="CT78" s="284">
        <v>960</v>
      </c>
      <c r="CU78" s="283">
        <v>5044</v>
      </c>
      <c r="CV78" s="284">
        <v>1017</v>
      </c>
      <c r="CW78" s="283">
        <v>5283</v>
      </c>
      <c r="CX78" s="284">
        <v>1055</v>
      </c>
      <c r="CY78" s="283">
        <v>5532</v>
      </c>
      <c r="CZ78" s="284">
        <v>1083</v>
      </c>
      <c r="DA78" s="283">
        <v>5796</v>
      </c>
      <c r="DB78" s="284">
        <v>1154</v>
      </c>
      <c r="DC78" s="283">
        <v>5971</v>
      </c>
      <c r="DD78" s="284">
        <v>1169</v>
      </c>
      <c r="DE78" s="283">
        <v>6207</v>
      </c>
      <c r="DF78" s="284">
        <v>1213</v>
      </c>
      <c r="DG78" s="283">
        <v>6475</v>
      </c>
      <c r="DH78" s="284">
        <v>1255</v>
      </c>
      <c r="DI78" s="283">
        <v>6747</v>
      </c>
      <c r="DJ78" s="284">
        <v>1305</v>
      </c>
      <c r="DK78" s="283">
        <v>7038</v>
      </c>
      <c r="DL78" s="284">
        <v>1371</v>
      </c>
      <c r="DM78" s="283">
        <v>7299</v>
      </c>
      <c r="DN78" s="284">
        <v>1406</v>
      </c>
      <c r="DO78" s="283">
        <v>7574</v>
      </c>
      <c r="DP78" s="285">
        <v>1500</v>
      </c>
      <c r="DQ78" s="283">
        <v>7830</v>
      </c>
      <c r="DR78" s="284">
        <v>1543</v>
      </c>
      <c r="DS78" s="283">
        <v>8130</v>
      </c>
      <c r="DT78" s="284">
        <v>1648</v>
      </c>
      <c r="DU78" s="283">
        <v>8443</v>
      </c>
      <c r="DV78" s="284">
        <v>1694</v>
      </c>
      <c r="DW78" s="283"/>
      <c r="DX78" s="285"/>
      <c r="DY78" s="91"/>
    </row>
    <row r="79" spans="1:129" s="156" customFormat="1" x14ac:dyDescent="0.2">
      <c r="A79" s="281">
        <v>73</v>
      </c>
      <c r="B79" s="282" t="s">
        <v>290</v>
      </c>
      <c r="C79" s="283"/>
      <c r="D79" s="284"/>
      <c r="E79" s="283"/>
      <c r="F79" s="284"/>
      <c r="G79" s="283"/>
      <c r="H79" s="284"/>
      <c r="I79" s="283"/>
      <c r="J79" s="284"/>
      <c r="K79" s="283"/>
      <c r="L79" s="284"/>
      <c r="M79" s="283"/>
      <c r="N79" s="284"/>
      <c r="O79" s="283"/>
      <c r="P79" s="284"/>
      <c r="Q79" s="283"/>
      <c r="R79" s="284"/>
      <c r="S79" s="283"/>
      <c r="T79" s="284"/>
      <c r="U79" s="283"/>
      <c r="V79" s="284"/>
      <c r="W79" s="283"/>
      <c r="X79" s="284"/>
      <c r="Y79" s="283"/>
      <c r="Z79" s="284"/>
      <c r="AA79" s="283"/>
      <c r="AB79" s="284"/>
      <c r="AC79" s="283"/>
      <c r="AD79" s="284"/>
      <c r="AE79" s="283"/>
      <c r="AF79" s="284"/>
      <c r="AG79" s="283"/>
      <c r="AH79" s="284"/>
      <c r="AI79" s="283"/>
      <c r="AJ79" s="284"/>
      <c r="AK79" s="283"/>
      <c r="AL79" s="284"/>
      <c r="AM79" s="283"/>
      <c r="AN79" s="284"/>
      <c r="AO79" s="283"/>
      <c r="AP79" s="284"/>
      <c r="AQ79" s="283"/>
      <c r="AR79" s="284"/>
      <c r="AS79" s="283"/>
      <c r="AT79" s="284"/>
      <c r="AU79" s="283"/>
      <c r="AV79" s="284"/>
      <c r="AW79" s="283"/>
      <c r="AX79" s="284"/>
      <c r="AY79" s="283"/>
      <c r="AZ79" s="284"/>
      <c r="BA79" s="283">
        <v>26</v>
      </c>
      <c r="BB79" s="284">
        <v>6</v>
      </c>
      <c r="BC79" s="283">
        <v>42</v>
      </c>
      <c r="BD79" s="284">
        <v>7</v>
      </c>
      <c r="BE79" s="283">
        <v>53</v>
      </c>
      <c r="BF79" s="284">
        <v>8</v>
      </c>
      <c r="BG79" s="283">
        <v>68</v>
      </c>
      <c r="BH79" s="284">
        <v>9</v>
      </c>
      <c r="BI79" s="283">
        <v>81</v>
      </c>
      <c r="BJ79" s="284">
        <v>14</v>
      </c>
      <c r="BK79" s="283">
        <v>99</v>
      </c>
      <c r="BL79" s="284">
        <v>17</v>
      </c>
      <c r="BM79" s="283">
        <v>133</v>
      </c>
      <c r="BN79" s="284">
        <v>20</v>
      </c>
      <c r="BO79" s="283">
        <v>165</v>
      </c>
      <c r="BP79" s="284">
        <v>22</v>
      </c>
      <c r="BQ79" s="283">
        <v>201</v>
      </c>
      <c r="BR79" s="284">
        <v>26</v>
      </c>
      <c r="BS79" s="283">
        <v>225</v>
      </c>
      <c r="BT79" s="284">
        <v>28</v>
      </c>
      <c r="BU79" s="283">
        <v>240</v>
      </c>
      <c r="BV79" s="284">
        <v>31</v>
      </c>
      <c r="BW79" s="283">
        <v>255</v>
      </c>
      <c r="BX79" s="284">
        <v>33</v>
      </c>
      <c r="BY79" s="283">
        <v>266</v>
      </c>
      <c r="BZ79" s="284">
        <v>38</v>
      </c>
      <c r="CA79" s="283">
        <v>284</v>
      </c>
      <c r="CB79" s="284">
        <v>41</v>
      </c>
      <c r="CC79" s="283">
        <v>304</v>
      </c>
      <c r="CD79" s="284">
        <v>43</v>
      </c>
      <c r="CE79" s="283">
        <v>318</v>
      </c>
      <c r="CF79" s="284">
        <v>45</v>
      </c>
      <c r="CG79" s="283">
        <v>336</v>
      </c>
      <c r="CH79" s="284">
        <v>47</v>
      </c>
      <c r="CI79" s="283">
        <v>352</v>
      </c>
      <c r="CJ79" s="284">
        <v>52</v>
      </c>
      <c r="CK79" s="283">
        <v>363</v>
      </c>
      <c r="CL79" s="284">
        <v>53</v>
      </c>
      <c r="CM79" s="283">
        <v>387</v>
      </c>
      <c r="CN79" s="284">
        <v>51</v>
      </c>
      <c r="CO79" s="283">
        <v>398</v>
      </c>
      <c r="CP79" s="284">
        <v>54</v>
      </c>
      <c r="CQ79" s="283">
        <v>415</v>
      </c>
      <c r="CR79" s="284">
        <v>56</v>
      </c>
      <c r="CS79" s="283">
        <v>435</v>
      </c>
      <c r="CT79" s="284">
        <v>62</v>
      </c>
      <c r="CU79" s="283">
        <v>455</v>
      </c>
      <c r="CV79" s="284">
        <v>67</v>
      </c>
      <c r="CW79" s="283">
        <v>478</v>
      </c>
      <c r="CX79" s="284">
        <v>69</v>
      </c>
      <c r="CY79" s="283">
        <v>508</v>
      </c>
      <c r="CZ79" s="284">
        <v>74</v>
      </c>
      <c r="DA79" s="283">
        <v>530</v>
      </c>
      <c r="DB79" s="284">
        <v>80</v>
      </c>
      <c r="DC79" s="283">
        <v>543</v>
      </c>
      <c r="DD79" s="284">
        <v>81</v>
      </c>
      <c r="DE79" s="283">
        <v>564</v>
      </c>
      <c r="DF79" s="284">
        <v>81</v>
      </c>
      <c r="DG79" s="283">
        <v>581</v>
      </c>
      <c r="DH79" s="284">
        <v>87</v>
      </c>
      <c r="DI79" s="283">
        <v>599</v>
      </c>
      <c r="DJ79" s="284">
        <v>92</v>
      </c>
      <c r="DK79" s="283">
        <v>621</v>
      </c>
      <c r="DL79" s="284">
        <v>94</v>
      </c>
      <c r="DM79" s="283">
        <v>641</v>
      </c>
      <c r="DN79" s="284">
        <v>95</v>
      </c>
      <c r="DO79" s="283">
        <v>655</v>
      </c>
      <c r="DP79" s="285">
        <v>99</v>
      </c>
      <c r="DQ79" s="283">
        <v>670</v>
      </c>
      <c r="DR79" s="284">
        <v>100</v>
      </c>
      <c r="DS79" s="283">
        <v>692</v>
      </c>
      <c r="DT79" s="284">
        <v>114</v>
      </c>
      <c r="DU79" s="283">
        <v>710</v>
      </c>
      <c r="DV79" s="284">
        <v>114</v>
      </c>
      <c r="DW79" s="283"/>
      <c r="DX79" s="285"/>
      <c r="DY79" s="91"/>
    </row>
    <row r="80" spans="1:129" s="156" customFormat="1" x14ac:dyDescent="0.2">
      <c r="A80" s="281">
        <v>74</v>
      </c>
      <c r="B80" s="282" t="s">
        <v>291</v>
      </c>
      <c r="C80" s="283"/>
      <c r="D80" s="284"/>
      <c r="E80" s="283"/>
      <c r="F80" s="284"/>
      <c r="G80" s="283"/>
      <c r="H80" s="284"/>
      <c r="I80" s="283"/>
      <c r="J80" s="284"/>
      <c r="K80" s="283"/>
      <c r="L80" s="284"/>
      <c r="M80" s="283"/>
      <c r="N80" s="284"/>
      <c r="O80" s="283"/>
      <c r="P80" s="284"/>
      <c r="Q80" s="283"/>
      <c r="R80" s="284"/>
      <c r="S80" s="283"/>
      <c r="T80" s="284"/>
      <c r="U80" s="283"/>
      <c r="V80" s="284"/>
      <c r="W80" s="283"/>
      <c r="X80" s="284"/>
      <c r="Y80" s="283"/>
      <c r="Z80" s="284"/>
      <c r="AA80" s="283"/>
      <c r="AB80" s="284"/>
      <c r="AC80" s="283"/>
      <c r="AD80" s="284"/>
      <c r="AE80" s="283"/>
      <c r="AF80" s="284"/>
      <c r="AG80" s="283"/>
      <c r="AH80" s="284"/>
      <c r="AI80" s="283"/>
      <c r="AJ80" s="284"/>
      <c r="AK80" s="283"/>
      <c r="AL80" s="284"/>
      <c r="AM80" s="283"/>
      <c r="AN80" s="284"/>
      <c r="AO80" s="283"/>
      <c r="AP80" s="284"/>
      <c r="AQ80" s="283"/>
      <c r="AR80" s="284"/>
      <c r="AS80" s="283"/>
      <c r="AT80" s="284"/>
      <c r="AU80" s="283"/>
      <c r="AV80" s="284"/>
      <c r="AW80" s="283"/>
      <c r="AX80" s="284"/>
      <c r="AY80" s="283"/>
      <c r="AZ80" s="284"/>
      <c r="BA80" s="283">
        <v>500</v>
      </c>
      <c r="BB80" s="284">
        <v>34</v>
      </c>
      <c r="BC80" s="283">
        <v>802</v>
      </c>
      <c r="BD80" s="284">
        <v>65</v>
      </c>
      <c r="BE80" s="283">
        <v>1108</v>
      </c>
      <c r="BF80" s="284">
        <v>98</v>
      </c>
      <c r="BG80" s="283">
        <v>1419</v>
      </c>
      <c r="BH80" s="284">
        <v>126</v>
      </c>
      <c r="BI80" s="283">
        <v>1706</v>
      </c>
      <c r="BJ80" s="284">
        <v>172</v>
      </c>
      <c r="BK80" s="283">
        <v>2042</v>
      </c>
      <c r="BL80" s="284">
        <v>205</v>
      </c>
      <c r="BM80" s="283">
        <v>2261</v>
      </c>
      <c r="BN80" s="284">
        <v>231</v>
      </c>
      <c r="BO80" s="283">
        <v>2564</v>
      </c>
      <c r="BP80" s="284">
        <v>258</v>
      </c>
      <c r="BQ80" s="283">
        <v>2839</v>
      </c>
      <c r="BR80" s="284">
        <v>293</v>
      </c>
      <c r="BS80" s="283">
        <v>3091</v>
      </c>
      <c r="BT80" s="284">
        <v>335</v>
      </c>
      <c r="BU80" s="283">
        <v>3282</v>
      </c>
      <c r="BV80" s="284">
        <v>370</v>
      </c>
      <c r="BW80" s="283">
        <v>3531</v>
      </c>
      <c r="BX80" s="284">
        <v>401</v>
      </c>
      <c r="BY80" s="283">
        <v>3742</v>
      </c>
      <c r="BZ80" s="284">
        <v>441</v>
      </c>
      <c r="CA80" s="283">
        <v>3917</v>
      </c>
      <c r="CB80" s="284">
        <v>474</v>
      </c>
      <c r="CC80" s="283">
        <v>4197</v>
      </c>
      <c r="CD80" s="284">
        <v>518</v>
      </c>
      <c r="CE80" s="283">
        <v>4448</v>
      </c>
      <c r="CF80" s="284">
        <v>560</v>
      </c>
      <c r="CG80" s="283">
        <v>4713</v>
      </c>
      <c r="CH80" s="284">
        <v>617</v>
      </c>
      <c r="CI80" s="283">
        <v>4997</v>
      </c>
      <c r="CJ80" s="284">
        <v>663</v>
      </c>
      <c r="CK80" s="283">
        <v>5283</v>
      </c>
      <c r="CL80" s="284">
        <v>701</v>
      </c>
      <c r="CM80" s="283">
        <v>5569</v>
      </c>
      <c r="CN80" s="284">
        <v>727</v>
      </c>
      <c r="CO80" s="283">
        <v>5868</v>
      </c>
      <c r="CP80" s="284">
        <v>767</v>
      </c>
      <c r="CQ80" s="283">
        <v>6141</v>
      </c>
      <c r="CR80" s="284">
        <v>821</v>
      </c>
      <c r="CS80" s="283">
        <v>6398</v>
      </c>
      <c r="CT80" s="284">
        <v>874</v>
      </c>
      <c r="CU80" s="283">
        <v>6746</v>
      </c>
      <c r="CV80" s="284">
        <v>925</v>
      </c>
      <c r="CW80" s="283">
        <v>7079</v>
      </c>
      <c r="CX80" s="284">
        <v>967</v>
      </c>
      <c r="CY80" s="283">
        <v>7383</v>
      </c>
      <c r="CZ80" s="284">
        <v>1009</v>
      </c>
      <c r="DA80" s="283">
        <v>7648</v>
      </c>
      <c r="DB80" s="284">
        <v>1066</v>
      </c>
      <c r="DC80" s="283">
        <v>7731</v>
      </c>
      <c r="DD80" s="284">
        <v>1081</v>
      </c>
      <c r="DE80" s="283">
        <v>7884</v>
      </c>
      <c r="DF80" s="284">
        <v>1117</v>
      </c>
      <c r="DG80" s="283">
        <v>8115</v>
      </c>
      <c r="DH80" s="284">
        <v>1177</v>
      </c>
      <c r="DI80" s="283">
        <v>8352</v>
      </c>
      <c r="DJ80" s="284">
        <v>1223</v>
      </c>
      <c r="DK80" s="283">
        <v>8564</v>
      </c>
      <c r="DL80" s="284">
        <v>1263</v>
      </c>
      <c r="DM80" s="283">
        <v>8841</v>
      </c>
      <c r="DN80" s="284">
        <v>1326</v>
      </c>
      <c r="DO80" s="283">
        <v>9145</v>
      </c>
      <c r="DP80" s="285">
        <v>1414</v>
      </c>
      <c r="DQ80" s="283">
        <v>9499</v>
      </c>
      <c r="DR80" s="284">
        <v>1458</v>
      </c>
      <c r="DS80" s="283">
        <v>9874</v>
      </c>
      <c r="DT80" s="284">
        <v>1548</v>
      </c>
      <c r="DU80" s="283">
        <v>10220</v>
      </c>
      <c r="DV80" s="284">
        <v>1599</v>
      </c>
      <c r="DW80" s="283"/>
      <c r="DX80" s="285"/>
      <c r="DY80" s="91"/>
    </row>
    <row r="81" spans="1:129" s="156" customFormat="1" x14ac:dyDescent="0.2">
      <c r="A81" s="281">
        <v>75</v>
      </c>
      <c r="B81" s="282" t="s">
        <v>292</v>
      </c>
      <c r="C81" s="283"/>
      <c r="D81" s="284"/>
      <c r="E81" s="283"/>
      <c r="F81" s="284"/>
      <c r="G81" s="283"/>
      <c r="H81" s="284"/>
      <c r="I81" s="283"/>
      <c r="J81" s="284"/>
      <c r="K81" s="283"/>
      <c r="L81" s="284"/>
      <c r="M81" s="283"/>
      <c r="N81" s="284"/>
      <c r="O81" s="283"/>
      <c r="P81" s="284"/>
      <c r="Q81" s="283"/>
      <c r="R81" s="284"/>
      <c r="S81" s="283"/>
      <c r="T81" s="284"/>
      <c r="U81" s="283"/>
      <c r="V81" s="284"/>
      <c r="W81" s="283"/>
      <c r="X81" s="284"/>
      <c r="Y81" s="283"/>
      <c r="Z81" s="284"/>
      <c r="AA81" s="283"/>
      <c r="AB81" s="284"/>
      <c r="AC81" s="283"/>
      <c r="AD81" s="284"/>
      <c r="AE81" s="283"/>
      <c r="AF81" s="284"/>
      <c r="AG81" s="283"/>
      <c r="AH81" s="284"/>
      <c r="AI81" s="283"/>
      <c r="AJ81" s="284"/>
      <c r="AK81" s="283"/>
      <c r="AL81" s="284"/>
      <c r="AM81" s="283"/>
      <c r="AN81" s="284"/>
      <c r="AO81" s="283"/>
      <c r="AP81" s="284"/>
      <c r="AQ81" s="283"/>
      <c r="AR81" s="284"/>
      <c r="AS81" s="283"/>
      <c r="AT81" s="284"/>
      <c r="AU81" s="283"/>
      <c r="AV81" s="284"/>
      <c r="AW81" s="283"/>
      <c r="AX81" s="284"/>
      <c r="AY81" s="283"/>
      <c r="AZ81" s="284"/>
      <c r="BA81" s="283">
        <v>3778</v>
      </c>
      <c r="BB81" s="284">
        <v>3331</v>
      </c>
      <c r="BC81" s="283">
        <v>6526</v>
      </c>
      <c r="BD81" s="284">
        <v>4377</v>
      </c>
      <c r="BE81" s="283">
        <v>7699</v>
      </c>
      <c r="BF81" s="284">
        <v>5098</v>
      </c>
      <c r="BG81" s="283">
        <v>8735</v>
      </c>
      <c r="BH81" s="284">
        <v>5993</v>
      </c>
      <c r="BI81" s="283">
        <v>9529</v>
      </c>
      <c r="BJ81" s="284">
        <v>7380</v>
      </c>
      <c r="BK81" s="283">
        <v>10223</v>
      </c>
      <c r="BL81" s="284">
        <v>8089</v>
      </c>
      <c r="BM81" s="283">
        <v>10965</v>
      </c>
      <c r="BN81" s="284">
        <v>8669</v>
      </c>
      <c r="BO81" s="283">
        <v>11635</v>
      </c>
      <c r="BP81" s="284">
        <v>9333</v>
      </c>
      <c r="BQ81" s="283">
        <v>12258</v>
      </c>
      <c r="BR81" s="284">
        <v>10046</v>
      </c>
      <c r="BS81" s="283">
        <v>12850</v>
      </c>
      <c r="BT81" s="284">
        <v>10639</v>
      </c>
      <c r="BU81" s="283">
        <v>13447</v>
      </c>
      <c r="BV81" s="284">
        <v>11306</v>
      </c>
      <c r="BW81" s="283">
        <v>14212</v>
      </c>
      <c r="BX81" s="284">
        <v>12062</v>
      </c>
      <c r="BY81" s="283">
        <v>14903</v>
      </c>
      <c r="BZ81" s="284">
        <v>12922</v>
      </c>
      <c r="CA81" s="283">
        <v>15339</v>
      </c>
      <c r="CB81" s="284">
        <v>13708</v>
      </c>
      <c r="CC81" s="283">
        <v>15845</v>
      </c>
      <c r="CD81" s="284">
        <v>14414</v>
      </c>
      <c r="CE81" s="283">
        <v>16422</v>
      </c>
      <c r="CF81" s="284">
        <v>15209</v>
      </c>
      <c r="CG81" s="283">
        <v>17039</v>
      </c>
      <c r="CH81" s="284">
        <v>15979</v>
      </c>
      <c r="CI81" s="283">
        <v>17517</v>
      </c>
      <c r="CJ81" s="284">
        <v>16674</v>
      </c>
      <c r="CK81" s="283">
        <v>17944</v>
      </c>
      <c r="CL81" s="284">
        <v>17337</v>
      </c>
      <c r="CM81" s="283">
        <v>18465</v>
      </c>
      <c r="CN81" s="284">
        <v>17764</v>
      </c>
      <c r="CO81" s="283">
        <v>19021</v>
      </c>
      <c r="CP81" s="284">
        <v>18498</v>
      </c>
      <c r="CQ81" s="283">
        <v>19599</v>
      </c>
      <c r="CR81" s="284">
        <v>19257</v>
      </c>
      <c r="CS81" s="283">
        <v>20115</v>
      </c>
      <c r="CT81" s="284">
        <v>19875</v>
      </c>
      <c r="CU81" s="283">
        <v>20746</v>
      </c>
      <c r="CV81" s="284">
        <v>20607</v>
      </c>
      <c r="CW81" s="283">
        <v>21469</v>
      </c>
      <c r="CX81" s="284">
        <v>21346</v>
      </c>
      <c r="CY81" s="283">
        <v>22095</v>
      </c>
      <c r="CZ81" s="284">
        <v>21971</v>
      </c>
      <c r="DA81" s="283">
        <v>22621</v>
      </c>
      <c r="DB81" s="284">
        <v>22754</v>
      </c>
      <c r="DC81" s="283">
        <v>22940</v>
      </c>
      <c r="DD81" s="284">
        <v>23082</v>
      </c>
      <c r="DE81" s="283">
        <v>23346</v>
      </c>
      <c r="DF81" s="284">
        <v>23622</v>
      </c>
      <c r="DG81" s="283">
        <v>23786</v>
      </c>
      <c r="DH81" s="284">
        <v>24180</v>
      </c>
      <c r="DI81" s="283">
        <v>24294</v>
      </c>
      <c r="DJ81" s="284">
        <v>24695</v>
      </c>
      <c r="DK81" s="283">
        <v>24830</v>
      </c>
      <c r="DL81" s="284">
        <v>25375</v>
      </c>
      <c r="DM81" s="283">
        <v>25379</v>
      </c>
      <c r="DN81" s="284">
        <v>26212</v>
      </c>
      <c r="DO81" s="283">
        <v>25929</v>
      </c>
      <c r="DP81" s="285">
        <v>26926</v>
      </c>
      <c r="DQ81" s="283">
        <v>26373</v>
      </c>
      <c r="DR81" s="284">
        <v>27422</v>
      </c>
      <c r="DS81" s="283">
        <v>26907</v>
      </c>
      <c r="DT81" s="284">
        <v>28659</v>
      </c>
      <c r="DU81" s="283">
        <v>27403</v>
      </c>
      <c r="DV81" s="284">
        <v>29408</v>
      </c>
      <c r="DW81" s="283"/>
      <c r="DX81" s="285"/>
      <c r="DY81" s="91"/>
    </row>
    <row r="82" spans="1:129" s="156" customFormat="1" x14ac:dyDescent="0.2">
      <c r="A82" s="281">
        <v>76</v>
      </c>
      <c r="B82" s="282" t="s">
        <v>293</v>
      </c>
      <c r="C82" s="283"/>
      <c r="D82" s="284"/>
      <c r="E82" s="283"/>
      <c r="F82" s="284"/>
      <c r="G82" s="283"/>
      <c r="H82" s="284"/>
      <c r="I82" s="283"/>
      <c r="J82" s="284"/>
      <c r="K82" s="283"/>
      <c r="L82" s="284"/>
      <c r="M82" s="283"/>
      <c r="N82" s="284"/>
      <c r="O82" s="283"/>
      <c r="P82" s="284"/>
      <c r="Q82" s="283"/>
      <c r="R82" s="284"/>
      <c r="S82" s="283"/>
      <c r="T82" s="284"/>
      <c r="U82" s="283"/>
      <c r="V82" s="284"/>
      <c r="W82" s="283"/>
      <c r="X82" s="284"/>
      <c r="Y82" s="283"/>
      <c r="Z82" s="284"/>
      <c r="AA82" s="283"/>
      <c r="AB82" s="284"/>
      <c r="AC82" s="283"/>
      <c r="AD82" s="284"/>
      <c r="AE82" s="283"/>
      <c r="AF82" s="284"/>
      <c r="AG82" s="283"/>
      <c r="AH82" s="284"/>
      <c r="AI82" s="283"/>
      <c r="AJ82" s="284"/>
      <c r="AK82" s="283"/>
      <c r="AL82" s="284"/>
      <c r="AM82" s="283"/>
      <c r="AN82" s="284"/>
      <c r="AO82" s="283"/>
      <c r="AP82" s="284"/>
      <c r="AQ82" s="283"/>
      <c r="AR82" s="284"/>
      <c r="AS82" s="283"/>
      <c r="AT82" s="284"/>
      <c r="AU82" s="283"/>
      <c r="AV82" s="284"/>
      <c r="AW82" s="283"/>
      <c r="AX82" s="284"/>
      <c r="AY82" s="283"/>
      <c r="AZ82" s="284"/>
      <c r="BA82" s="283">
        <v>40750</v>
      </c>
      <c r="BB82" s="284">
        <v>6960</v>
      </c>
      <c r="BC82" s="283">
        <v>81276</v>
      </c>
      <c r="BD82" s="284">
        <v>12642</v>
      </c>
      <c r="BE82" s="283">
        <v>117785</v>
      </c>
      <c r="BF82" s="284">
        <v>16467</v>
      </c>
      <c r="BG82" s="283">
        <v>147073</v>
      </c>
      <c r="BH82" s="284">
        <v>21258</v>
      </c>
      <c r="BI82" s="283">
        <v>169914</v>
      </c>
      <c r="BJ82" s="284">
        <v>27035</v>
      </c>
      <c r="BK82" s="283">
        <v>189530</v>
      </c>
      <c r="BL82" s="284">
        <v>30393</v>
      </c>
      <c r="BM82" s="283">
        <v>212807</v>
      </c>
      <c r="BN82" s="284">
        <v>33985</v>
      </c>
      <c r="BO82" s="283">
        <v>232778</v>
      </c>
      <c r="BP82" s="284">
        <v>37555</v>
      </c>
      <c r="BQ82" s="283">
        <v>253006</v>
      </c>
      <c r="BR82" s="284">
        <v>40998</v>
      </c>
      <c r="BS82" s="283">
        <v>272906</v>
      </c>
      <c r="BT82" s="284">
        <v>44125</v>
      </c>
      <c r="BU82" s="283">
        <v>293760</v>
      </c>
      <c r="BV82" s="284">
        <v>47482</v>
      </c>
      <c r="BW82" s="283">
        <v>315073</v>
      </c>
      <c r="BX82" s="284">
        <v>50998</v>
      </c>
      <c r="BY82" s="283">
        <v>335292</v>
      </c>
      <c r="BZ82" s="284">
        <v>54511</v>
      </c>
      <c r="CA82" s="283">
        <v>349533</v>
      </c>
      <c r="CB82" s="284">
        <v>57310</v>
      </c>
      <c r="CC82" s="283">
        <v>371901</v>
      </c>
      <c r="CD82" s="284">
        <v>60347</v>
      </c>
      <c r="CE82" s="283">
        <v>389961</v>
      </c>
      <c r="CF82" s="284">
        <v>63210</v>
      </c>
      <c r="CG82" s="283">
        <v>409597</v>
      </c>
      <c r="CH82" s="284">
        <v>66070</v>
      </c>
      <c r="CI82" s="283">
        <v>426959</v>
      </c>
      <c r="CJ82" s="284">
        <v>68737</v>
      </c>
      <c r="CK82" s="283">
        <v>447628</v>
      </c>
      <c r="CL82" s="284">
        <v>71791</v>
      </c>
      <c r="CM82" s="283">
        <v>467086</v>
      </c>
      <c r="CN82" s="284">
        <v>74651</v>
      </c>
      <c r="CO82" s="283">
        <v>485723</v>
      </c>
      <c r="CP82" s="284">
        <v>77837</v>
      </c>
      <c r="CQ82" s="283">
        <v>503570</v>
      </c>
      <c r="CR82" s="284">
        <v>80711</v>
      </c>
      <c r="CS82" s="283">
        <v>523337</v>
      </c>
      <c r="CT82" s="284">
        <v>83862</v>
      </c>
      <c r="CU82" s="283">
        <v>542116</v>
      </c>
      <c r="CV82" s="284">
        <v>86865</v>
      </c>
      <c r="CW82" s="283">
        <v>560481</v>
      </c>
      <c r="CX82" s="284">
        <v>90145</v>
      </c>
      <c r="CY82" s="283">
        <v>574688</v>
      </c>
      <c r="CZ82" s="284">
        <v>92191</v>
      </c>
      <c r="DA82" s="283">
        <v>593694</v>
      </c>
      <c r="DB82" s="284">
        <v>96749</v>
      </c>
      <c r="DC82" s="283">
        <v>599424</v>
      </c>
      <c r="DD82" s="284">
        <v>97442</v>
      </c>
      <c r="DE82" s="283">
        <v>609494</v>
      </c>
      <c r="DF82" s="284">
        <v>99070</v>
      </c>
      <c r="DG82" s="283">
        <v>621587</v>
      </c>
      <c r="DH82" s="284">
        <v>101238</v>
      </c>
      <c r="DI82" s="283">
        <v>636118</v>
      </c>
      <c r="DJ82" s="284">
        <v>103391</v>
      </c>
      <c r="DK82" s="283">
        <v>651320</v>
      </c>
      <c r="DL82" s="284">
        <v>105630</v>
      </c>
      <c r="DM82" s="283">
        <v>668517</v>
      </c>
      <c r="DN82" s="284">
        <v>107765</v>
      </c>
      <c r="DO82" s="283">
        <v>686821</v>
      </c>
      <c r="DP82" s="285">
        <v>111147</v>
      </c>
      <c r="DQ82" s="283">
        <v>705010</v>
      </c>
      <c r="DR82" s="284">
        <v>112968</v>
      </c>
      <c r="DS82" s="283">
        <v>722991</v>
      </c>
      <c r="DT82" s="284">
        <v>114975</v>
      </c>
      <c r="DU82" s="283">
        <v>741941</v>
      </c>
      <c r="DV82" s="284">
        <v>117125</v>
      </c>
      <c r="DW82" s="283"/>
      <c r="DX82" s="285"/>
      <c r="DY82" s="91"/>
    </row>
    <row r="83" spans="1:129" s="156" customFormat="1" x14ac:dyDescent="0.2">
      <c r="A83" s="281">
        <v>77</v>
      </c>
      <c r="B83" s="282" t="s">
        <v>294</v>
      </c>
      <c r="C83" s="283"/>
      <c r="D83" s="284"/>
      <c r="E83" s="283"/>
      <c r="F83" s="284"/>
      <c r="G83" s="283"/>
      <c r="H83" s="284"/>
      <c r="I83" s="283"/>
      <c r="J83" s="284"/>
      <c r="K83" s="283"/>
      <c r="L83" s="284"/>
      <c r="M83" s="283"/>
      <c r="N83" s="284"/>
      <c r="O83" s="283"/>
      <c r="P83" s="284"/>
      <c r="Q83" s="283"/>
      <c r="R83" s="284"/>
      <c r="S83" s="283"/>
      <c r="T83" s="284"/>
      <c r="U83" s="283"/>
      <c r="V83" s="284"/>
      <c r="W83" s="283"/>
      <c r="X83" s="284"/>
      <c r="Y83" s="283"/>
      <c r="Z83" s="284"/>
      <c r="AA83" s="283"/>
      <c r="AB83" s="284"/>
      <c r="AC83" s="283"/>
      <c r="AD83" s="284"/>
      <c r="AE83" s="283"/>
      <c r="AF83" s="284"/>
      <c r="AG83" s="283"/>
      <c r="AH83" s="284"/>
      <c r="AI83" s="283"/>
      <c r="AJ83" s="284"/>
      <c r="AK83" s="283"/>
      <c r="AL83" s="284"/>
      <c r="AM83" s="283"/>
      <c r="AN83" s="284"/>
      <c r="AO83" s="283"/>
      <c r="AP83" s="284"/>
      <c r="AQ83" s="283"/>
      <c r="AR83" s="284"/>
      <c r="AS83" s="283"/>
      <c r="AT83" s="284"/>
      <c r="AU83" s="283"/>
      <c r="AV83" s="284"/>
      <c r="AW83" s="283"/>
      <c r="AX83" s="284"/>
      <c r="AY83" s="283"/>
      <c r="AZ83" s="284"/>
      <c r="BA83" s="283">
        <v>0</v>
      </c>
      <c r="BB83" s="284">
        <v>4</v>
      </c>
      <c r="BC83" s="283">
        <v>0</v>
      </c>
      <c r="BD83" s="284">
        <v>8</v>
      </c>
      <c r="BE83" s="283">
        <v>23</v>
      </c>
      <c r="BF83" s="284">
        <v>9</v>
      </c>
      <c r="BG83" s="283">
        <v>37</v>
      </c>
      <c r="BH83" s="284">
        <v>12</v>
      </c>
      <c r="BI83" s="283">
        <v>52</v>
      </c>
      <c r="BJ83" s="284">
        <v>18</v>
      </c>
      <c r="BK83" s="283">
        <v>70</v>
      </c>
      <c r="BL83" s="284">
        <v>23</v>
      </c>
      <c r="BM83" s="283">
        <v>94</v>
      </c>
      <c r="BN83" s="284">
        <v>29</v>
      </c>
      <c r="BO83" s="283">
        <v>106</v>
      </c>
      <c r="BP83" s="284">
        <v>40</v>
      </c>
      <c r="BQ83" s="283">
        <v>128</v>
      </c>
      <c r="BR83" s="284">
        <v>46</v>
      </c>
      <c r="BS83" s="283">
        <v>152</v>
      </c>
      <c r="BT83" s="284">
        <v>55</v>
      </c>
      <c r="BU83" s="283">
        <v>174</v>
      </c>
      <c r="BV83" s="284">
        <v>63</v>
      </c>
      <c r="BW83" s="283">
        <v>207</v>
      </c>
      <c r="BX83" s="284">
        <v>72</v>
      </c>
      <c r="BY83" s="283">
        <v>243</v>
      </c>
      <c r="BZ83" s="284">
        <v>84</v>
      </c>
      <c r="CA83" s="283">
        <v>276</v>
      </c>
      <c r="CB83" s="284">
        <v>99</v>
      </c>
      <c r="CC83" s="283">
        <v>316</v>
      </c>
      <c r="CD83" s="284">
        <v>107</v>
      </c>
      <c r="CE83" s="283">
        <v>356</v>
      </c>
      <c r="CF83" s="284">
        <v>117</v>
      </c>
      <c r="CG83" s="283">
        <v>410</v>
      </c>
      <c r="CH83" s="284">
        <v>124</v>
      </c>
      <c r="CI83" s="283">
        <v>463</v>
      </c>
      <c r="CJ83" s="284">
        <v>137</v>
      </c>
      <c r="CK83" s="283">
        <v>506</v>
      </c>
      <c r="CL83" s="284">
        <v>148</v>
      </c>
      <c r="CM83" s="283">
        <v>545</v>
      </c>
      <c r="CN83" s="284">
        <v>147</v>
      </c>
      <c r="CO83" s="283">
        <v>581</v>
      </c>
      <c r="CP83" s="284">
        <v>152</v>
      </c>
      <c r="CQ83" s="283">
        <v>624</v>
      </c>
      <c r="CR83" s="284">
        <v>160</v>
      </c>
      <c r="CS83" s="283">
        <v>661</v>
      </c>
      <c r="CT83" s="284">
        <v>169</v>
      </c>
      <c r="CU83" s="283">
        <v>697</v>
      </c>
      <c r="CV83" s="284">
        <v>176</v>
      </c>
      <c r="CW83" s="283">
        <v>730</v>
      </c>
      <c r="CX83" s="284">
        <v>186</v>
      </c>
      <c r="CY83" s="283">
        <v>765</v>
      </c>
      <c r="CZ83" s="284">
        <v>197</v>
      </c>
      <c r="DA83" s="283">
        <v>800</v>
      </c>
      <c r="DB83" s="284">
        <v>205</v>
      </c>
      <c r="DC83" s="283">
        <v>813</v>
      </c>
      <c r="DD83" s="284">
        <v>207</v>
      </c>
      <c r="DE83" s="283">
        <v>858</v>
      </c>
      <c r="DF83" s="284">
        <v>212</v>
      </c>
      <c r="DG83" s="283">
        <v>898</v>
      </c>
      <c r="DH83" s="284">
        <v>221</v>
      </c>
      <c r="DI83" s="283">
        <v>943</v>
      </c>
      <c r="DJ83" s="284">
        <v>227</v>
      </c>
      <c r="DK83" s="283">
        <v>979</v>
      </c>
      <c r="DL83" s="284">
        <v>234</v>
      </c>
      <c r="DM83" s="283">
        <v>1019</v>
      </c>
      <c r="DN83" s="284">
        <v>237</v>
      </c>
      <c r="DO83" s="283">
        <v>1065</v>
      </c>
      <c r="DP83" s="285">
        <v>245</v>
      </c>
      <c r="DQ83" s="283">
        <v>1099</v>
      </c>
      <c r="DR83" s="284">
        <v>259</v>
      </c>
      <c r="DS83" s="283">
        <v>1138</v>
      </c>
      <c r="DT83" s="284">
        <v>272</v>
      </c>
      <c r="DU83" s="283">
        <v>1164</v>
      </c>
      <c r="DV83" s="284">
        <v>280</v>
      </c>
      <c r="DW83" s="283"/>
      <c r="DX83" s="285"/>
      <c r="DY83" s="91"/>
    </row>
    <row r="84" spans="1:129" s="156" customFormat="1" x14ac:dyDescent="0.2">
      <c r="A84" s="281">
        <v>78</v>
      </c>
      <c r="B84" s="282" t="s">
        <v>295</v>
      </c>
      <c r="C84" s="283"/>
      <c r="D84" s="284"/>
      <c r="E84" s="283"/>
      <c r="F84" s="284"/>
      <c r="G84" s="283"/>
      <c r="H84" s="284"/>
      <c r="I84" s="283"/>
      <c r="J84" s="284"/>
      <c r="K84" s="283"/>
      <c r="L84" s="284"/>
      <c r="M84" s="283"/>
      <c r="N84" s="284"/>
      <c r="O84" s="283"/>
      <c r="P84" s="284"/>
      <c r="Q84" s="283"/>
      <c r="R84" s="284"/>
      <c r="S84" s="283"/>
      <c r="T84" s="284"/>
      <c r="U84" s="283"/>
      <c r="V84" s="284"/>
      <c r="W84" s="283"/>
      <c r="X84" s="284"/>
      <c r="Y84" s="283"/>
      <c r="Z84" s="284"/>
      <c r="AA84" s="283"/>
      <c r="AB84" s="284"/>
      <c r="AC84" s="283"/>
      <c r="AD84" s="284"/>
      <c r="AE84" s="283"/>
      <c r="AF84" s="284"/>
      <c r="AG84" s="283"/>
      <c r="AH84" s="284"/>
      <c r="AI84" s="283"/>
      <c r="AJ84" s="284"/>
      <c r="AK84" s="283"/>
      <c r="AL84" s="284"/>
      <c r="AM84" s="283"/>
      <c r="AN84" s="284"/>
      <c r="AO84" s="283"/>
      <c r="AP84" s="284"/>
      <c r="AQ84" s="283"/>
      <c r="AR84" s="284"/>
      <c r="AS84" s="283"/>
      <c r="AT84" s="284"/>
      <c r="AU84" s="283"/>
      <c r="AV84" s="284"/>
      <c r="AW84" s="283"/>
      <c r="AX84" s="284"/>
      <c r="AY84" s="283"/>
      <c r="AZ84" s="284"/>
      <c r="BA84" s="283">
        <v>1955</v>
      </c>
      <c r="BB84" s="284">
        <v>528</v>
      </c>
      <c r="BC84" s="283">
        <v>3365</v>
      </c>
      <c r="BD84" s="284">
        <v>795</v>
      </c>
      <c r="BE84" s="283">
        <v>4017</v>
      </c>
      <c r="BF84" s="284">
        <v>954</v>
      </c>
      <c r="BG84" s="283">
        <v>4528</v>
      </c>
      <c r="BH84" s="284">
        <v>1098</v>
      </c>
      <c r="BI84" s="283">
        <v>4943</v>
      </c>
      <c r="BJ84" s="284">
        <v>1297</v>
      </c>
      <c r="BK84" s="283">
        <v>5290</v>
      </c>
      <c r="BL84" s="284">
        <v>1398</v>
      </c>
      <c r="BM84" s="283">
        <v>5676</v>
      </c>
      <c r="BN84" s="284">
        <v>1504</v>
      </c>
      <c r="BO84" s="283">
        <v>5959</v>
      </c>
      <c r="BP84" s="284">
        <v>1602</v>
      </c>
      <c r="BQ84" s="283">
        <v>6329</v>
      </c>
      <c r="BR84" s="284">
        <v>1694</v>
      </c>
      <c r="BS84" s="283">
        <v>6668</v>
      </c>
      <c r="BT84" s="284">
        <v>1793</v>
      </c>
      <c r="BU84" s="283">
        <v>6988</v>
      </c>
      <c r="BV84" s="284">
        <v>1903</v>
      </c>
      <c r="BW84" s="283">
        <v>7315</v>
      </c>
      <c r="BX84" s="284">
        <v>2003</v>
      </c>
      <c r="BY84" s="283">
        <v>7743</v>
      </c>
      <c r="BZ84" s="284">
        <v>2133</v>
      </c>
      <c r="CA84" s="283">
        <v>8010</v>
      </c>
      <c r="CB84" s="284">
        <v>2243</v>
      </c>
      <c r="CC84" s="283">
        <v>8387</v>
      </c>
      <c r="CD84" s="284">
        <v>2346</v>
      </c>
      <c r="CE84" s="283">
        <v>8671</v>
      </c>
      <c r="CF84" s="284">
        <v>2441</v>
      </c>
      <c r="CG84" s="283">
        <v>9051</v>
      </c>
      <c r="CH84" s="284">
        <v>2528</v>
      </c>
      <c r="CI84" s="283">
        <v>9353</v>
      </c>
      <c r="CJ84" s="284">
        <v>2646</v>
      </c>
      <c r="CK84" s="283">
        <v>9699</v>
      </c>
      <c r="CL84" s="284">
        <v>2764</v>
      </c>
      <c r="CM84" s="283">
        <v>10022</v>
      </c>
      <c r="CN84" s="284">
        <v>2853</v>
      </c>
      <c r="CO84" s="283">
        <v>10284</v>
      </c>
      <c r="CP84" s="284">
        <v>2964</v>
      </c>
      <c r="CQ84" s="283">
        <v>10621</v>
      </c>
      <c r="CR84" s="284">
        <v>3051</v>
      </c>
      <c r="CS84" s="283">
        <v>10995</v>
      </c>
      <c r="CT84" s="284">
        <v>3160</v>
      </c>
      <c r="CU84" s="283">
        <v>11393</v>
      </c>
      <c r="CV84" s="284">
        <v>3256</v>
      </c>
      <c r="CW84" s="283">
        <v>11803</v>
      </c>
      <c r="CX84" s="284">
        <v>3356</v>
      </c>
      <c r="CY84" s="283">
        <v>12256</v>
      </c>
      <c r="CZ84" s="284">
        <v>3464</v>
      </c>
      <c r="DA84" s="283">
        <v>12615</v>
      </c>
      <c r="DB84" s="284">
        <v>3591</v>
      </c>
      <c r="DC84" s="283">
        <v>12705</v>
      </c>
      <c r="DD84" s="284">
        <v>3634</v>
      </c>
      <c r="DE84" s="283">
        <v>12879</v>
      </c>
      <c r="DF84" s="284">
        <v>3712</v>
      </c>
      <c r="DG84" s="283">
        <v>13147</v>
      </c>
      <c r="DH84" s="284">
        <v>3801</v>
      </c>
      <c r="DI84" s="283">
        <v>13388</v>
      </c>
      <c r="DJ84" s="284">
        <v>3891</v>
      </c>
      <c r="DK84" s="283">
        <v>13680</v>
      </c>
      <c r="DL84" s="284">
        <v>3979</v>
      </c>
      <c r="DM84" s="283">
        <v>13970</v>
      </c>
      <c r="DN84" s="284">
        <v>4098</v>
      </c>
      <c r="DO84" s="283">
        <v>14290</v>
      </c>
      <c r="DP84" s="285">
        <v>4214</v>
      </c>
      <c r="DQ84" s="283">
        <v>14585</v>
      </c>
      <c r="DR84" s="284">
        <v>4290</v>
      </c>
      <c r="DS84" s="283">
        <v>14896</v>
      </c>
      <c r="DT84" s="284">
        <v>4465</v>
      </c>
      <c r="DU84" s="283">
        <v>15195</v>
      </c>
      <c r="DV84" s="284">
        <v>4561</v>
      </c>
      <c r="DW84" s="283"/>
      <c r="DX84" s="285"/>
      <c r="DY84" s="91"/>
    </row>
    <row r="85" spans="1:129" s="156" customFormat="1" x14ac:dyDescent="0.2">
      <c r="A85" s="281">
        <v>79</v>
      </c>
      <c r="B85" s="282" t="s">
        <v>296</v>
      </c>
      <c r="C85" s="283"/>
      <c r="D85" s="284"/>
      <c r="E85" s="283"/>
      <c r="F85" s="284"/>
      <c r="G85" s="283"/>
      <c r="H85" s="284"/>
      <c r="I85" s="283"/>
      <c r="J85" s="284"/>
      <c r="K85" s="283"/>
      <c r="L85" s="284"/>
      <c r="M85" s="283"/>
      <c r="N85" s="284"/>
      <c r="O85" s="283"/>
      <c r="P85" s="284"/>
      <c r="Q85" s="283"/>
      <c r="R85" s="284"/>
      <c r="S85" s="283"/>
      <c r="T85" s="284"/>
      <c r="U85" s="283"/>
      <c r="V85" s="284"/>
      <c r="W85" s="283"/>
      <c r="X85" s="284"/>
      <c r="Y85" s="283"/>
      <c r="Z85" s="284"/>
      <c r="AA85" s="283"/>
      <c r="AB85" s="284"/>
      <c r="AC85" s="283"/>
      <c r="AD85" s="284"/>
      <c r="AE85" s="283"/>
      <c r="AF85" s="284"/>
      <c r="AG85" s="283"/>
      <c r="AH85" s="284"/>
      <c r="AI85" s="283"/>
      <c r="AJ85" s="284"/>
      <c r="AK85" s="283"/>
      <c r="AL85" s="284"/>
      <c r="AM85" s="283"/>
      <c r="AN85" s="284"/>
      <c r="AO85" s="283"/>
      <c r="AP85" s="284"/>
      <c r="AQ85" s="283"/>
      <c r="AR85" s="284"/>
      <c r="AS85" s="283"/>
      <c r="AT85" s="284"/>
      <c r="AU85" s="283"/>
      <c r="AV85" s="284"/>
      <c r="AW85" s="283"/>
      <c r="AX85" s="284"/>
      <c r="AY85" s="283"/>
      <c r="AZ85" s="284"/>
      <c r="BA85" s="283">
        <v>509</v>
      </c>
      <c r="BB85" s="284">
        <v>40</v>
      </c>
      <c r="BC85" s="283">
        <v>1082</v>
      </c>
      <c r="BD85" s="284">
        <v>61</v>
      </c>
      <c r="BE85" s="283">
        <v>1210</v>
      </c>
      <c r="BF85" s="284">
        <v>78</v>
      </c>
      <c r="BG85" s="283">
        <v>1424</v>
      </c>
      <c r="BH85" s="284">
        <v>86</v>
      </c>
      <c r="BI85" s="283">
        <v>1653</v>
      </c>
      <c r="BJ85" s="284">
        <v>116</v>
      </c>
      <c r="BK85" s="283">
        <v>1716</v>
      </c>
      <c r="BL85" s="284">
        <v>137</v>
      </c>
      <c r="BM85" s="283">
        <v>1874</v>
      </c>
      <c r="BN85" s="284">
        <v>154</v>
      </c>
      <c r="BO85" s="283">
        <v>2005</v>
      </c>
      <c r="BP85" s="284">
        <v>167</v>
      </c>
      <c r="BQ85" s="283">
        <v>2150</v>
      </c>
      <c r="BR85" s="284">
        <v>179</v>
      </c>
      <c r="BS85" s="283">
        <v>2309</v>
      </c>
      <c r="BT85" s="284">
        <v>206</v>
      </c>
      <c r="BU85" s="283">
        <v>2430</v>
      </c>
      <c r="BV85" s="284">
        <v>222</v>
      </c>
      <c r="BW85" s="283">
        <v>2591</v>
      </c>
      <c r="BX85" s="284">
        <v>244</v>
      </c>
      <c r="BY85" s="283">
        <v>2733</v>
      </c>
      <c r="BZ85" s="284">
        <v>259</v>
      </c>
      <c r="CA85" s="283">
        <v>2852</v>
      </c>
      <c r="CB85" s="284">
        <v>273</v>
      </c>
      <c r="CC85" s="283">
        <v>3013</v>
      </c>
      <c r="CD85" s="284">
        <v>284</v>
      </c>
      <c r="CE85" s="283">
        <v>3136</v>
      </c>
      <c r="CF85" s="284">
        <v>297</v>
      </c>
      <c r="CG85" s="283">
        <v>3284</v>
      </c>
      <c r="CH85" s="284">
        <v>326</v>
      </c>
      <c r="CI85" s="283">
        <v>3410</v>
      </c>
      <c r="CJ85" s="284">
        <v>344</v>
      </c>
      <c r="CK85" s="283">
        <v>3543</v>
      </c>
      <c r="CL85" s="284">
        <v>363</v>
      </c>
      <c r="CM85" s="283">
        <v>3690</v>
      </c>
      <c r="CN85" s="284">
        <v>350</v>
      </c>
      <c r="CO85" s="283">
        <v>3842</v>
      </c>
      <c r="CP85" s="284">
        <v>369</v>
      </c>
      <c r="CQ85" s="283">
        <v>3958</v>
      </c>
      <c r="CR85" s="284">
        <v>391</v>
      </c>
      <c r="CS85" s="283">
        <v>4088</v>
      </c>
      <c r="CT85" s="284">
        <v>410</v>
      </c>
      <c r="CU85" s="283">
        <v>4236</v>
      </c>
      <c r="CV85" s="284">
        <v>432</v>
      </c>
      <c r="CW85" s="283">
        <v>4373</v>
      </c>
      <c r="CX85" s="284">
        <v>446</v>
      </c>
      <c r="CY85" s="283">
        <v>4483</v>
      </c>
      <c r="CZ85" s="284">
        <v>457</v>
      </c>
      <c r="DA85" s="283">
        <v>4587</v>
      </c>
      <c r="DB85" s="284">
        <v>482</v>
      </c>
      <c r="DC85" s="283">
        <v>4613</v>
      </c>
      <c r="DD85" s="284">
        <v>484</v>
      </c>
      <c r="DE85" s="283">
        <v>4670</v>
      </c>
      <c r="DF85" s="284">
        <v>503</v>
      </c>
      <c r="DG85" s="283">
        <v>4751</v>
      </c>
      <c r="DH85" s="284">
        <v>523</v>
      </c>
      <c r="DI85" s="283">
        <v>4822</v>
      </c>
      <c r="DJ85" s="284">
        <v>534</v>
      </c>
      <c r="DK85" s="283">
        <v>4899</v>
      </c>
      <c r="DL85" s="284">
        <v>548</v>
      </c>
      <c r="DM85" s="283">
        <v>4999</v>
      </c>
      <c r="DN85" s="284">
        <v>567</v>
      </c>
      <c r="DO85" s="283">
        <v>5091</v>
      </c>
      <c r="DP85" s="285">
        <v>594</v>
      </c>
      <c r="DQ85" s="283">
        <v>5216</v>
      </c>
      <c r="DR85" s="284">
        <v>609</v>
      </c>
      <c r="DS85" s="283">
        <v>5328</v>
      </c>
      <c r="DT85" s="284">
        <v>654</v>
      </c>
      <c r="DU85" s="283">
        <v>5442</v>
      </c>
      <c r="DV85" s="284">
        <v>678</v>
      </c>
      <c r="DW85" s="283"/>
      <c r="DX85" s="285"/>
      <c r="DY85" s="91"/>
    </row>
    <row r="86" spans="1:129" s="156" customFormat="1" x14ac:dyDescent="0.2">
      <c r="A86" s="281">
        <v>80</v>
      </c>
      <c r="B86" s="282" t="s">
        <v>297</v>
      </c>
      <c r="C86" s="283"/>
      <c r="D86" s="284"/>
      <c r="E86" s="283"/>
      <c r="F86" s="284"/>
      <c r="G86" s="283"/>
      <c r="H86" s="284"/>
      <c r="I86" s="283"/>
      <c r="J86" s="284"/>
      <c r="K86" s="283"/>
      <c r="L86" s="284"/>
      <c r="M86" s="283"/>
      <c r="N86" s="284"/>
      <c r="O86" s="283"/>
      <c r="P86" s="284"/>
      <c r="Q86" s="283"/>
      <c r="R86" s="284"/>
      <c r="S86" s="283"/>
      <c r="T86" s="284"/>
      <c r="U86" s="283"/>
      <c r="V86" s="284"/>
      <c r="W86" s="283"/>
      <c r="X86" s="284"/>
      <c r="Y86" s="283"/>
      <c r="Z86" s="284"/>
      <c r="AA86" s="283"/>
      <c r="AB86" s="284"/>
      <c r="AC86" s="283"/>
      <c r="AD86" s="284"/>
      <c r="AE86" s="283"/>
      <c r="AF86" s="284"/>
      <c r="AG86" s="283"/>
      <c r="AH86" s="284"/>
      <c r="AI86" s="283"/>
      <c r="AJ86" s="284"/>
      <c r="AK86" s="283"/>
      <c r="AL86" s="284"/>
      <c r="AM86" s="283"/>
      <c r="AN86" s="284"/>
      <c r="AO86" s="283"/>
      <c r="AP86" s="284"/>
      <c r="AQ86" s="283"/>
      <c r="AR86" s="284"/>
      <c r="AS86" s="283"/>
      <c r="AT86" s="284"/>
      <c r="AU86" s="283"/>
      <c r="AV86" s="284"/>
      <c r="AW86" s="283"/>
      <c r="AX86" s="284"/>
      <c r="AY86" s="283"/>
      <c r="AZ86" s="284"/>
      <c r="BA86" s="283">
        <v>1731</v>
      </c>
      <c r="BB86" s="284">
        <v>619</v>
      </c>
      <c r="BC86" s="283">
        <v>4241</v>
      </c>
      <c r="BD86" s="284">
        <v>1346</v>
      </c>
      <c r="BE86" s="283">
        <v>7348</v>
      </c>
      <c r="BF86" s="284">
        <v>2072</v>
      </c>
      <c r="BG86" s="283">
        <v>11065</v>
      </c>
      <c r="BH86" s="284">
        <v>3327</v>
      </c>
      <c r="BI86" s="283">
        <v>15765</v>
      </c>
      <c r="BJ86" s="284">
        <v>4686</v>
      </c>
      <c r="BK86" s="283">
        <v>20492</v>
      </c>
      <c r="BL86" s="284">
        <v>5822</v>
      </c>
      <c r="BM86" s="283">
        <v>25183</v>
      </c>
      <c r="BN86" s="284">
        <v>6822</v>
      </c>
      <c r="BO86" s="283">
        <v>30288</v>
      </c>
      <c r="BP86" s="284">
        <v>7975</v>
      </c>
      <c r="BQ86" s="283">
        <v>36162</v>
      </c>
      <c r="BR86" s="284">
        <v>9152</v>
      </c>
      <c r="BS86" s="283">
        <v>42071</v>
      </c>
      <c r="BT86" s="284">
        <v>10451</v>
      </c>
      <c r="BU86" s="283">
        <v>47565</v>
      </c>
      <c r="BV86" s="284">
        <v>11703</v>
      </c>
      <c r="BW86" s="283">
        <v>54154</v>
      </c>
      <c r="BX86" s="284">
        <v>13167</v>
      </c>
      <c r="BY86" s="283">
        <v>61169</v>
      </c>
      <c r="BZ86" s="284">
        <v>14683</v>
      </c>
      <c r="CA86" s="283">
        <v>67024</v>
      </c>
      <c r="CB86" s="284">
        <v>15943</v>
      </c>
      <c r="CC86" s="283">
        <v>74084</v>
      </c>
      <c r="CD86" s="284">
        <v>17227</v>
      </c>
      <c r="CE86" s="283">
        <v>81320</v>
      </c>
      <c r="CF86" s="284">
        <v>18689</v>
      </c>
      <c r="CG86" s="283">
        <v>91046</v>
      </c>
      <c r="CH86" s="284">
        <v>20166</v>
      </c>
      <c r="CI86" s="283">
        <v>99798</v>
      </c>
      <c r="CJ86" s="284">
        <v>21607</v>
      </c>
      <c r="CK86" s="283">
        <v>108474</v>
      </c>
      <c r="CL86" s="284">
        <v>23032</v>
      </c>
      <c r="CM86" s="283">
        <v>117749</v>
      </c>
      <c r="CN86" s="284">
        <v>24440</v>
      </c>
      <c r="CO86" s="283">
        <v>127651</v>
      </c>
      <c r="CP86" s="284">
        <v>26058</v>
      </c>
      <c r="CQ86" s="283">
        <v>138335</v>
      </c>
      <c r="CR86" s="284">
        <v>27583</v>
      </c>
      <c r="CS86" s="283">
        <v>148244</v>
      </c>
      <c r="CT86" s="284">
        <v>29163</v>
      </c>
      <c r="CU86" s="283">
        <v>158490</v>
      </c>
      <c r="CV86" s="284">
        <v>30966</v>
      </c>
      <c r="CW86" s="283">
        <v>169878</v>
      </c>
      <c r="CX86" s="284">
        <v>32680</v>
      </c>
      <c r="CY86" s="283">
        <v>180102</v>
      </c>
      <c r="CZ86" s="284">
        <v>34073</v>
      </c>
      <c r="DA86" s="283">
        <v>190027</v>
      </c>
      <c r="DB86" s="284">
        <v>35983</v>
      </c>
      <c r="DC86" s="283">
        <v>192028</v>
      </c>
      <c r="DD86" s="284">
        <v>36222</v>
      </c>
      <c r="DE86" s="283">
        <v>196289</v>
      </c>
      <c r="DF86" s="284">
        <v>36869</v>
      </c>
      <c r="DG86" s="283">
        <v>203517</v>
      </c>
      <c r="DH86" s="284">
        <v>37893</v>
      </c>
      <c r="DI86" s="283">
        <v>211517</v>
      </c>
      <c r="DJ86" s="284">
        <v>38970</v>
      </c>
      <c r="DK86" s="283">
        <v>219844</v>
      </c>
      <c r="DL86" s="284">
        <v>40121</v>
      </c>
      <c r="DM86" s="283">
        <v>229837</v>
      </c>
      <c r="DN86" s="284">
        <v>41818</v>
      </c>
      <c r="DO86" s="283">
        <v>240931</v>
      </c>
      <c r="DP86" s="285">
        <v>43306</v>
      </c>
      <c r="DQ86" s="283">
        <v>250794</v>
      </c>
      <c r="DR86" s="284">
        <v>44335</v>
      </c>
      <c r="DS86" s="283">
        <v>260956</v>
      </c>
      <c r="DT86" s="284">
        <v>46604</v>
      </c>
      <c r="DU86" s="283">
        <v>272273</v>
      </c>
      <c r="DV86" s="284">
        <v>48003</v>
      </c>
      <c r="DW86" s="283"/>
      <c r="DX86" s="285"/>
      <c r="DY86" s="91"/>
    </row>
    <row r="87" spans="1:129" s="156" customFormat="1" x14ac:dyDescent="0.2">
      <c r="A87" s="281">
        <v>81</v>
      </c>
      <c r="B87" s="282" t="s">
        <v>372</v>
      </c>
      <c r="C87" s="283"/>
      <c r="D87" s="284"/>
      <c r="E87" s="283"/>
      <c r="F87" s="284"/>
      <c r="G87" s="283"/>
      <c r="H87" s="284"/>
      <c r="I87" s="283"/>
      <c r="J87" s="284"/>
      <c r="K87" s="283"/>
      <c r="L87" s="284"/>
      <c r="M87" s="283"/>
      <c r="N87" s="284"/>
      <c r="O87" s="283"/>
      <c r="P87" s="284"/>
      <c r="Q87" s="283"/>
      <c r="R87" s="284"/>
      <c r="S87" s="283"/>
      <c r="T87" s="284"/>
      <c r="U87" s="283"/>
      <c r="V87" s="284"/>
      <c r="W87" s="283"/>
      <c r="X87" s="284"/>
      <c r="Y87" s="283"/>
      <c r="Z87" s="284"/>
      <c r="AA87" s="283"/>
      <c r="AB87" s="284"/>
      <c r="AC87" s="283"/>
      <c r="AD87" s="284"/>
      <c r="AE87" s="283"/>
      <c r="AF87" s="284"/>
      <c r="AG87" s="283"/>
      <c r="AH87" s="284"/>
      <c r="AI87" s="283"/>
      <c r="AJ87" s="284"/>
      <c r="AK87" s="283"/>
      <c r="AL87" s="284"/>
      <c r="AM87" s="283"/>
      <c r="AN87" s="284"/>
      <c r="AO87" s="283"/>
      <c r="AP87" s="284"/>
      <c r="AQ87" s="283"/>
      <c r="AR87" s="284"/>
      <c r="AS87" s="283"/>
      <c r="AT87" s="284"/>
      <c r="AU87" s="283"/>
      <c r="AV87" s="284"/>
      <c r="AW87" s="283"/>
      <c r="AX87" s="284"/>
      <c r="AY87" s="283"/>
      <c r="AZ87" s="284"/>
      <c r="BA87" s="283"/>
      <c r="BB87" s="284"/>
      <c r="BC87" s="283"/>
      <c r="BD87" s="284"/>
      <c r="BE87" s="283"/>
      <c r="BF87" s="284"/>
      <c r="BG87" s="283"/>
      <c r="BH87" s="284"/>
      <c r="BI87" s="283"/>
      <c r="BJ87" s="284"/>
      <c r="BK87" s="283"/>
      <c r="BL87" s="284"/>
      <c r="BM87" s="283"/>
      <c r="BN87" s="284"/>
      <c r="BO87" s="283"/>
      <c r="BP87" s="284"/>
      <c r="BQ87" s="283"/>
      <c r="BR87" s="284"/>
      <c r="BS87" s="283"/>
      <c r="BT87" s="284"/>
      <c r="BU87" s="283"/>
      <c r="BV87" s="284"/>
      <c r="BW87" s="283"/>
      <c r="BX87" s="284"/>
      <c r="BY87" s="283"/>
      <c r="BZ87" s="284"/>
      <c r="CA87" s="283"/>
      <c r="CB87" s="284"/>
      <c r="CC87" s="283"/>
      <c r="CD87" s="284"/>
      <c r="CE87" s="283"/>
      <c r="CF87" s="284"/>
      <c r="CG87" s="283"/>
      <c r="CH87" s="284"/>
      <c r="CI87" s="283"/>
      <c r="CJ87" s="284"/>
      <c r="CK87" s="283"/>
      <c r="CL87" s="284"/>
      <c r="CM87" s="283"/>
      <c r="CN87" s="284"/>
      <c r="CO87" s="283"/>
      <c r="CP87" s="284"/>
      <c r="CQ87" s="283"/>
      <c r="CR87" s="284"/>
      <c r="CS87" s="283"/>
      <c r="CT87" s="284"/>
      <c r="CU87" s="283"/>
      <c r="CV87" s="284"/>
      <c r="CW87" s="283"/>
      <c r="CX87" s="284"/>
      <c r="CY87" s="283">
        <v>1068</v>
      </c>
      <c r="CZ87" s="284">
        <v>161</v>
      </c>
      <c r="DA87" s="283">
        <v>2211</v>
      </c>
      <c r="DB87" s="284">
        <v>279</v>
      </c>
      <c r="DC87" s="283">
        <v>2703</v>
      </c>
      <c r="DD87" s="284">
        <v>349</v>
      </c>
      <c r="DE87" s="283">
        <v>3482</v>
      </c>
      <c r="DF87" s="284">
        <v>446</v>
      </c>
      <c r="DG87" s="283">
        <v>4371</v>
      </c>
      <c r="DH87" s="284">
        <v>565</v>
      </c>
      <c r="DI87" s="283">
        <v>5308</v>
      </c>
      <c r="DJ87" s="284">
        <v>674</v>
      </c>
      <c r="DK87" s="283">
        <v>6186</v>
      </c>
      <c r="DL87" s="284">
        <v>788</v>
      </c>
      <c r="DM87" s="283">
        <v>7250</v>
      </c>
      <c r="DN87" s="284">
        <v>913</v>
      </c>
      <c r="DO87" s="283">
        <v>8351</v>
      </c>
      <c r="DP87" s="285">
        <v>1029</v>
      </c>
      <c r="DQ87" s="283">
        <v>9438</v>
      </c>
      <c r="DR87" s="284">
        <v>1111</v>
      </c>
      <c r="DS87" s="283">
        <v>10611</v>
      </c>
      <c r="DT87" s="284">
        <v>1221</v>
      </c>
      <c r="DU87" s="283">
        <v>11816</v>
      </c>
      <c r="DV87" s="284">
        <v>1300</v>
      </c>
      <c r="DW87" s="283"/>
      <c r="DX87" s="285"/>
      <c r="DY87" s="91"/>
    </row>
    <row r="88" spans="1:129" s="156" customFormat="1" x14ac:dyDescent="0.2">
      <c r="A88" s="281">
        <v>82</v>
      </c>
      <c r="B88" s="282" t="s">
        <v>373</v>
      </c>
      <c r="C88" s="283"/>
      <c r="D88" s="284"/>
      <c r="E88" s="283"/>
      <c r="F88" s="284"/>
      <c r="G88" s="283"/>
      <c r="H88" s="284"/>
      <c r="I88" s="283"/>
      <c r="J88" s="284"/>
      <c r="K88" s="283"/>
      <c r="L88" s="284"/>
      <c r="M88" s="283"/>
      <c r="N88" s="284"/>
      <c r="O88" s="283"/>
      <c r="P88" s="284"/>
      <c r="Q88" s="283"/>
      <c r="R88" s="284"/>
      <c r="S88" s="283"/>
      <c r="T88" s="284"/>
      <c r="U88" s="283"/>
      <c r="V88" s="284"/>
      <c r="W88" s="283"/>
      <c r="X88" s="284"/>
      <c r="Y88" s="283"/>
      <c r="Z88" s="284"/>
      <c r="AA88" s="283"/>
      <c r="AB88" s="284"/>
      <c r="AC88" s="283"/>
      <c r="AD88" s="284"/>
      <c r="AE88" s="283"/>
      <c r="AF88" s="284"/>
      <c r="AG88" s="283"/>
      <c r="AH88" s="284"/>
      <c r="AI88" s="283"/>
      <c r="AJ88" s="284"/>
      <c r="AK88" s="283"/>
      <c r="AL88" s="284"/>
      <c r="AM88" s="283"/>
      <c r="AN88" s="284"/>
      <c r="AO88" s="283"/>
      <c r="AP88" s="284"/>
      <c r="AQ88" s="283"/>
      <c r="AR88" s="284"/>
      <c r="AS88" s="283"/>
      <c r="AT88" s="284"/>
      <c r="AU88" s="283"/>
      <c r="AV88" s="284"/>
      <c r="AW88" s="283"/>
      <c r="AX88" s="284"/>
      <c r="AY88" s="283"/>
      <c r="AZ88" s="284"/>
      <c r="BA88" s="283"/>
      <c r="BB88" s="284"/>
      <c r="BC88" s="283"/>
      <c r="BD88" s="284"/>
      <c r="BE88" s="283"/>
      <c r="BF88" s="284"/>
      <c r="BG88" s="283"/>
      <c r="BH88" s="284"/>
      <c r="BI88" s="283"/>
      <c r="BJ88" s="284"/>
      <c r="BK88" s="283"/>
      <c r="BL88" s="284"/>
      <c r="BM88" s="283"/>
      <c r="BN88" s="284"/>
      <c r="BO88" s="283"/>
      <c r="BP88" s="284"/>
      <c r="BQ88" s="283"/>
      <c r="BR88" s="284"/>
      <c r="BS88" s="283"/>
      <c r="BT88" s="284"/>
      <c r="BU88" s="283"/>
      <c r="BV88" s="284"/>
      <c r="BW88" s="283"/>
      <c r="BX88" s="284"/>
      <c r="BY88" s="283"/>
      <c r="BZ88" s="284"/>
      <c r="CA88" s="283"/>
      <c r="CB88" s="284"/>
      <c r="CC88" s="283"/>
      <c r="CD88" s="284"/>
      <c r="CE88" s="283"/>
      <c r="CF88" s="284"/>
      <c r="CG88" s="283"/>
      <c r="CH88" s="284"/>
      <c r="CI88" s="283"/>
      <c r="CJ88" s="284"/>
      <c r="CK88" s="283"/>
      <c r="CL88" s="284"/>
      <c r="CM88" s="283"/>
      <c r="CN88" s="284"/>
      <c r="CO88" s="283"/>
      <c r="CP88" s="284"/>
      <c r="CQ88" s="283"/>
      <c r="CR88" s="284"/>
      <c r="CS88" s="283"/>
      <c r="CT88" s="284"/>
      <c r="CU88" s="283"/>
      <c r="CV88" s="284"/>
      <c r="CW88" s="283"/>
      <c r="CX88" s="284"/>
      <c r="CY88" s="283">
        <v>1612</v>
      </c>
      <c r="CZ88" s="284">
        <v>390</v>
      </c>
      <c r="DA88" s="283">
        <v>3557</v>
      </c>
      <c r="DB88" s="284">
        <v>696</v>
      </c>
      <c r="DC88" s="283">
        <v>4133</v>
      </c>
      <c r="DD88" s="284">
        <v>784</v>
      </c>
      <c r="DE88" s="283">
        <v>4654</v>
      </c>
      <c r="DF88" s="284">
        <v>949</v>
      </c>
      <c r="DG88" s="283">
        <v>5375</v>
      </c>
      <c r="DH88" s="284">
        <v>1168</v>
      </c>
      <c r="DI88" s="283">
        <v>6020</v>
      </c>
      <c r="DJ88" s="284">
        <v>1390</v>
      </c>
      <c r="DK88" s="283">
        <v>6719</v>
      </c>
      <c r="DL88" s="284">
        <v>1655</v>
      </c>
      <c r="DM88" s="283">
        <v>7483</v>
      </c>
      <c r="DN88" s="284">
        <v>1931</v>
      </c>
      <c r="DO88" s="283">
        <v>8243</v>
      </c>
      <c r="DP88" s="285">
        <v>2192</v>
      </c>
      <c r="DQ88" s="283">
        <v>8993</v>
      </c>
      <c r="DR88" s="284">
        <v>2384</v>
      </c>
      <c r="DS88" s="283">
        <v>9739</v>
      </c>
      <c r="DT88" s="284">
        <v>2637</v>
      </c>
      <c r="DU88" s="283">
        <v>10474</v>
      </c>
      <c r="DV88" s="284">
        <v>2872</v>
      </c>
      <c r="DW88" s="283"/>
      <c r="DX88" s="285"/>
      <c r="DY88" s="91"/>
    </row>
    <row r="89" spans="1:129" s="156" customFormat="1" x14ac:dyDescent="0.2">
      <c r="A89" s="281">
        <v>83</v>
      </c>
      <c r="B89" s="282" t="s">
        <v>374</v>
      </c>
      <c r="C89" s="283"/>
      <c r="D89" s="284"/>
      <c r="E89" s="283"/>
      <c r="F89" s="284"/>
      <c r="G89" s="283"/>
      <c r="H89" s="284"/>
      <c r="I89" s="283"/>
      <c r="J89" s="284"/>
      <c r="K89" s="283"/>
      <c r="L89" s="284"/>
      <c r="M89" s="283"/>
      <c r="N89" s="284"/>
      <c r="O89" s="283"/>
      <c r="P89" s="284"/>
      <c r="Q89" s="283"/>
      <c r="R89" s="284"/>
      <c r="S89" s="283"/>
      <c r="T89" s="284"/>
      <c r="U89" s="283"/>
      <c r="V89" s="284"/>
      <c r="W89" s="283"/>
      <c r="X89" s="284"/>
      <c r="Y89" s="283"/>
      <c r="Z89" s="284"/>
      <c r="AA89" s="283"/>
      <c r="AB89" s="284"/>
      <c r="AC89" s="283"/>
      <c r="AD89" s="284"/>
      <c r="AE89" s="283"/>
      <c r="AF89" s="284"/>
      <c r="AG89" s="283"/>
      <c r="AH89" s="284"/>
      <c r="AI89" s="283"/>
      <c r="AJ89" s="284"/>
      <c r="AK89" s="283"/>
      <c r="AL89" s="284"/>
      <c r="AM89" s="283"/>
      <c r="AN89" s="284"/>
      <c r="AO89" s="283"/>
      <c r="AP89" s="284"/>
      <c r="AQ89" s="283"/>
      <c r="AR89" s="284"/>
      <c r="AS89" s="283"/>
      <c r="AT89" s="284"/>
      <c r="AU89" s="283"/>
      <c r="AV89" s="284"/>
      <c r="AW89" s="283"/>
      <c r="AX89" s="284"/>
      <c r="AY89" s="283"/>
      <c r="AZ89" s="284"/>
      <c r="BA89" s="283"/>
      <c r="BB89" s="284"/>
      <c r="BC89" s="283"/>
      <c r="BD89" s="284"/>
      <c r="BE89" s="283"/>
      <c r="BF89" s="284"/>
      <c r="BG89" s="283"/>
      <c r="BH89" s="284"/>
      <c r="BI89" s="283"/>
      <c r="BJ89" s="284"/>
      <c r="BK89" s="283"/>
      <c r="BL89" s="284"/>
      <c r="BM89" s="283"/>
      <c r="BN89" s="284"/>
      <c r="BO89" s="283"/>
      <c r="BP89" s="284"/>
      <c r="BQ89" s="283"/>
      <c r="BR89" s="284"/>
      <c r="BS89" s="283"/>
      <c r="BT89" s="284"/>
      <c r="BU89" s="283"/>
      <c r="BV89" s="284"/>
      <c r="BW89" s="283"/>
      <c r="BX89" s="284"/>
      <c r="BY89" s="283"/>
      <c r="BZ89" s="284"/>
      <c r="CA89" s="283"/>
      <c r="CB89" s="284"/>
      <c r="CC89" s="283"/>
      <c r="CD89" s="284"/>
      <c r="CE89" s="283"/>
      <c r="CF89" s="284"/>
      <c r="CG89" s="283"/>
      <c r="CH89" s="284"/>
      <c r="CI89" s="283"/>
      <c r="CJ89" s="284"/>
      <c r="CK89" s="283"/>
      <c r="CL89" s="284"/>
      <c r="CM89" s="283"/>
      <c r="CN89" s="284"/>
      <c r="CO89" s="283"/>
      <c r="CP89" s="284"/>
      <c r="CQ89" s="283"/>
      <c r="CR89" s="284"/>
      <c r="CS89" s="283"/>
      <c r="CT89" s="284"/>
      <c r="CU89" s="283"/>
      <c r="CV89" s="284"/>
      <c r="CW89" s="283"/>
      <c r="CX89" s="284"/>
      <c r="CY89" s="283">
        <v>868</v>
      </c>
      <c r="CZ89" s="284">
        <v>99</v>
      </c>
      <c r="DA89" s="283">
        <v>1746</v>
      </c>
      <c r="DB89" s="284">
        <v>186</v>
      </c>
      <c r="DC89" s="283">
        <v>2157</v>
      </c>
      <c r="DD89" s="284">
        <v>220</v>
      </c>
      <c r="DE89" s="283">
        <v>2696</v>
      </c>
      <c r="DF89" s="284">
        <v>288</v>
      </c>
      <c r="DG89" s="283">
        <v>3274</v>
      </c>
      <c r="DH89" s="284">
        <v>377</v>
      </c>
      <c r="DI89" s="283">
        <v>3978</v>
      </c>
      <c r="DJ89" s="284">
        <v>459</v>
      </c>
      <c r="DK89" s="283">
        <v>4667</v>
      </c>
      <c r="DL89" s="284">
        <v>546</v>
      </c>
      <c r="DM89" s="283">
        <v>5405</v>
      </c>
      <c r="DN89" s="284">
        <v>627</v>
      </c>
      <c r="DO89" s="283">
        <v>6129</v>
      </c>
      <c r="DP89" s="285">
        <v>744</v>
      </c>
      <c r="DQ89" s="283">
        <v>6823</v>
      </c>
      <c r="DR89" s="284">
        <v>805</v>
      </c>
      <c r="DS89" s="283">
        <v>7581</v>
      </c>
      <c r="DT89" s="284">
        <v>898</v>
      </c>
      <c r="DU89" s="283">
        <v>8356</v>
      </c>
      <c r="DV89" s="284">
        <v>998</v>
      </c>
      <c r="DW89" s="283"/>
      <c r="DX89" s="285"/>
      <c r="DY89" s="91"/>
    </row>
    <row r="90" spans="1:129" s="156" customFormat="1" x14ac:dyDescent="0.2">
      <c r="A90" s="281">
        <v>84</v>
      </c>
      <c r="B90" s="282" t="s">
        <v>375</v>
      </c>
      <c r="C90" s="283"/>
      <c r="D90" s="284"/>
      <c r="E90" s="283"/>
      <c r="F90" s="284"/>
      <c r="G90" s="283"/>
      <c r="H90" s="284"/>
      <c r="I90" s="283"/>
      <c r="J90" s="284"/>
      <c r="K90" s="283"/>
      <c r="L90" s="284"/>
      <c r="M90" s="283"/>
      <c r="N90" s="284"/>
      <c r="O90" s="283"/>
      <c r="P90" s="284"/>
      <c r="Q90" s="283"/>
      <c r="R90" s="284"/>
      <c r="S90" s="283"/>
      <c r="T90" s="284"/>
      <c r="U90" s="283"/>
      <c r="V90" s="284"/>
      <c r="W90" s="283"/>
      <c r="X90" s="284"/>
      <c r="Y90" s="283"/>
      <c r="Z90" s="284"/>
      <c r="AA90" s="283"/>
      <c r="AB90" s="284"/>
      <c r="AC90" s="283"/>
      <c r="AD90" s="284"/>
      <c r="AE90" s="283"/>
      <c r="AF90" s="284"/>
      <c r="AG90" s="283"/>
      <c r="AH90" s="284"/>
      <c r="AI90" s="283"/>
      <c r="AJ90" s="284"/>
      <c r="AK90" s="283"/>
      <c r="AL90" s="284"/>
      <c r="AM90" s="283"/>
      <c r="AN90" s="284"/>
      <c r="AO90" s="283"/>
      <c r="AP90" s="284"/>
      <c r="AQ90" s="283"/>
      <c r="AR90" s="284"/>
      <c r="AS90" s="283"/>
      <c r="AT90" s="284"/>
      <c r="AU90" s="283"/>
      <c r="AV90" s="284"/>
      <c r="AW90" s="283"/>
      <c r="AX90" s="284"/>
      <c r="AY90" s="283"/>
      <c r="AZ90" s="284"/>
      <c r="BA90" s="283"/>
      <c r="BB90" s="284"/>
      <c r="BC90" s="283"/>
      <c r="BD90" s="284"/>
      <c r="BE90" s="283"/>
      <c r="BF90" s="284"/>
      <c r="BG90" s="283"/>
      <c r="BH90" s="284"/>
      <c r="BI90" s="283"/>
      <c r="BJ90" s="284"/>
      <c r="BK90" s="283"/>
      <c r="BL90" s="284"/>
      <c r="BM90" s="283"/>
      <c r="BN90" s="284"/>
      <c r="BO90" s="283"/>
      <c r="BP90" s="284"/>
      <c r="BQ90" s="283"/>
      <c r="BR90" s="284"/>
      <c r="BS90" s="283"/>
      <c r="BT90" s="284"/>
      <c r="BU90" s="283"/>
      <c r="BV90" s="284"/>
      <c r="BW90" s="283"/>
      <c r="BX90" s="284"/>
      <c r="BY90" s="283"/>
      <c r="BZ90" s="284"/>
      <c r="CA90" s="283"/>
      <c r="CB90" s="284"/>
      <c r="CC90" s="283"/>
      <c r="CD90" s="284"/>
      <c r="CE90" s="283"/>
      <c r="CF90" s="284"/>
      <c r="CG90" s="283"/>
      <c r="CH90" s="284"/>
      <c r="CI90" s="283"/>
      <c r="CJ90" s="284"/>
      <c r="CK90" s="283"/>
      <c r="CL90" s="284"/>
      <c r="CM90" s="283"/>
      <c r="CN90" s="284"/>
      <c r="CO90" s="283"/>
      <c r="CP90" s="284"/>
      <c r="CQ90" s="283"/>
      <c r="CR90" s="284"/>
      <c r="CS90" s="283"/>
      <c r="CT90" s="284"/>
      <c r="CU90" s="283"/>
      <c r="CV90" s="284"/>
      <c r="CW90" s="283"/>
      <c r="CX90" s="284"/>
      <c r="CY90" s="283">
        <v>752</v>
      </c>
      <c r="CZ90" s="284">
        <v>149</v>
      </c>
      <c r="DA90" s="283">
        <v>1226</v>
      </c>
      <c r="DB90" s="284">
        <v>223</v>
      </c>
      <c r="DC90" s="283">
        <v>1473</v>
      </c>
      <c r="DD90" s="284">
        <v>253</v>
      </c>
      <c r="DE90" s="283">
        <v>1679</v>
      </c>
      <c r="DF90" s="284">
        <v>292</v>
      </c>
      <c r="DG90" s="283">
        <v>1872</v>
      </c>
      <c r="DH90" s="284">
        <v>342</v>
      </c>
      <c r="DI90" s="283">
        <v>2041</v>
      </c>
      <c r="DJ90" s="284">
        <v>393</v>
      </c>
      <c r="DK90" s="283">
        <v>2244</v>
      </c>
      <c r="DL90" s="284">
        <v>445</v>
      </c>
      <c r="DM90" s="283">
        <v>2488</v>
      </c>
      <c r="DN90" s="284">
        <v>478</v>
      </c>
      <c r="DO90" s="283">
        <v>2642</v>
      </c>
      <c r="DP90" s="285">
        <v>534</v>
      </c>
      <c r="DQ90" s="283">
        <v>2863</v>
      </c>
      <c r="DR90" s="284">
        <v>561</v>
      </c>
      <c r="DS90" s="283">
        <v>3057</v>
      </c>
      <c r="DT90" s="284">
        <v>619</v>
      </c>
      <c r="DU90" s="283">
        <v>3271</v>
      </c>
      <c r="DV90" s="284">
        <v>648</v>
      </c>
      <c r="DW90" s="283"/>
      <c r="DX90" s="285"/>
      <c r="DY90" s="91"/>
    </row>
    <row r="91" spans="1:129" s="156" customFormat="1" x14ac:dyDescent="0.2">
      <c r="A91" s="281">
        <v>85</v>
      </c>
      <c r="B91" s="282" t="s">
        <v>376</v>
      </c>
      <c r="C91" s="283"/>
      <c r="D91" s="284"/>
      <c r="E91" s="283"/>
      <c r="F91" s="284"/>
      <c r="G91" s="283"/>
      <c r="H91" s="284"/>
      <c r="I91" s="283"/>
      <c r="J91" s="284"/>
      <c r="K91" s="283"/>
      <c r="L91" s="284"/>
      <c r="M91" s="283"/>
      <c r="N91" s="284"/>
      <c r="O91" s="283"/>
      <c r="P91" s="284"/>
      <c r="Q91" s="283"/>
      <c r="R91" s="284"/>
      <c r="S91" s="283"/>
      <c r="T91" s="284"/>
      <c r="U91" s="283"/>
      <c r="V91" s="284"/>
      <c r="W91" s="283"/>
      <c r="X91" s="284"/>
      <c r="Y91" s="283"/>
      <c r="Z91" s="284"/>
      <c r="AA91" s="283"/>
      <c r="AB91" s="284"/>
      <c r="AC91" s="283"/>
      <c r="AD91" s="284"/>
      <c r="AE91" s="283"/>
      <c r="AF91" s="284"/>
      <c r="AG91" s="283"/>
      <c r="AH91" s="284"/>
      <c r="AI91" s="283"/>
      <c r="AJ91" s="284"/>
      <c r="AK91" s="283"/>
      <c r="AL91" s="284"/>
      <c r="AM91" s="283"/>
      <c r="AN91" s="284"/>
      <c r="AO91" s="283"/>
      <c r="AP91" s="284"/>
      <c r="AQ91" s="283"/>
      <c r="AR91" s="284"/>
      <c r="AS91" s="283"/>
      <c r="AT91" s="284"/>
      <c r="AU91" s="283"/>
      <c r="AV91" s="284"/>
      <c r="AW91" s="283"/>
      <c r="AX91" s="284"/>
      <c r="AY91" s="283"/>
      <c r="AZ91" s="284"/>
      <c r="BA91" s="283"/>
      <c r="BB91" s="284"/>
      <c r="BC91" s="283"/>
      <c r="BD91" s="284"/>
      <c r="BE91" s="283"/>
      <c r="BF91" s="284"/>
      <c r="BG91" s="283"/>
      <c r="BH91" s="284"/>
      <c r="BI91" s="283"/>
      <c r="BJ91" s="284"/>
      <c r="BK91" s="283"/>
      <c r="BL91" s="284"/>
      <c r="BM91" s="283"/>
      <c r="BN91" s="284"/>
      <c r="BO91" s="283"/>
      <c r="BP91" s="284"/>
      <c r="BQ91" s="283"/>
      <c r="BR91" s="284"/>
      <c r="BS91" s="283"/>
      <c r="BT91" s="284"/>
      <c r="BU91" s="283"/>
      <c r="BV91" s="284"/>
      <c r="BW91" s="283"/>
      <c r="BX91" s="284"/>
      <c r="BY91" s="283"/>
      <c r="BZ91" s="284"/>
      <c r="CA91" s="283"/>
      <c r="CB91" s="284"/>
      <c r="CC91" s="283"/>
      <c r="CD91" s="284"/>
      <c r="CE91" s="283"/>
      <c r="CF91" s="284"/>
      <c r="CG91" s="283"/>
      <c r="CH91" s="284"/>
      <c r="CI91" s="283"/>
      <c r="CJ91" s="284"/>
      <c r="CK91" s="283"/>
      <c r="CL91" s="284"/>
      <c r="CM91" s="283"/>
      <c r="CN91" s="284"/>
      <c r="CO91" s="283"/>
      <c r="CP91" s="284"/>
      <c r="CQ91" s="283"/>
      <c r="CR91" s="284"/>
      <c r="CS91" s="283"/>
      <c r="CT91" s="284"/>
      <c r="CU91" s="283"/>
      <c r="CV91" s="284"/>
      <c r="CW91" s="283"/>
      <c r="CX91" s="284"/>
      <c r="CY91" s="283">
        <v>3424</v>
      </c>
      <c r="CZ91" s="284">
        <v>426</v>
      </c>
      <c r="DA91" s="283">
        <v>10952</v>
      </c>
      <c r="DB91" s="284">
        <v>785</v>
      </c>
      <c r="DC91" s="283">
        <v>12276</v>
      </c>
      <c r="DD91" s="284">
        <v>855</v>
      </c>
      <c r="DE91" s="283">
        <v>15524</v>
      </c>
      <c r="DF91" s="284">
        <v>966</v>
      </c>
      <c r="DG91" s="283">
        <v>19873</v>
      </c>
      <c r="DH91" s="284">
        <v>1151</v>
      </c>
      <c r="DI91" s="283">
        <v>24634</v>
      </c>
      <c r="DJ91" s="284">
        <v>1319</v>
      </c>
      <c r="DK91" s="283">
        <v>29269</v>
      </c>
      <c r="DL91" s="284">
        <v>1497</v>
      </c>
      <c r="DM91" s="283">
        <v>34939</v>
      </c>
      <c r="DN91" s="284">
        <v>1683</v>
      </c>
      <c r="DO91" s="283">
        <v>40485</v>
      </c>
      <c r="DP91" s="285">
        <v>1880</v>
      </c>
      <c r="DQ91" s="283">
        <v>45933</v>
      </c>
      <c r="DR91" s="284">
        <v>2020</v>
      </c>
      <c r="DS91" s="283">
        <v>52057</v>
      </c>
      <c r="DT91" s="284">
        <v>2188</v>
      </c>
      <c r="DU91" s="283">
        <v>58422</v>
      </c>
      <c r="DV91" s="284">
        <v>2355</v>
      </c>
      <c r="DW91" s="283"/>
      <c r="DX91" s="285"/>
      <c r="DY91" s="91"/>
    </row>
    <row r="92" spans="1:129" s="156" customFormat="1" x14ac:dyDescent="0.2">
      <c r="A92" s="281">
        <v>0</v>
      </c>
      <c r="B92" s="282" t="s">
        <v>145</v>
      </c>
      <c r="C92" s="283"/>
      <c r="D92" s="284"/>
      <c r="E92" s="283"/>
      <c r="F92" s="284"/>
      <c r="G92" s="283"/>
      <c r="H92" s="284"/>
      <c r="I92" s="283"/>
      <c r="J92" s="284"/>
      <c r="K92" s="283"/>
      <c r="L92" s="284"/>
      <c r="M92" s="283"/>
      <c r="N92" s="284"/>
      <c r="O92" s="283"/>
      <c r="P92" s="284"/>
      <c r="Q92" s="283"/>
      <c r="R92" s="284"/>
      <c r="S92" s="283"/>
      <c r="T92" s="284"/>
      <c r="U92" s="283"/>
      <c r="V92" s="284"/>
      <c r="W92" s="283"/>
      <c r="X92" s="284"/>
      <c r="Y92" s="283"/>
      <c r="Z92" s="284"/>
      <c r="AA92" s="283"/>
      <c r="AB92" s="284"/>
      <c r="AC92" s="283"/>
      <c r="AD92" s="284">
        <v>10</v>
      </c>
      <c r="AE92" s="283"/>
      <c r="AF92" s="284">
        <v>10</v>
      </c>
      <c r="AG92" s="283"/>
      <c r="AH92" s="284">
        <v>10</v>
      </c>
      <c r="AI92" s="283"/>
      <c r="AJ92" s="284">
        <v>11</v>
      </c>
      <c r="AK92" s="283"/>
      <c r="AL92" s="284">
        <v>11</v>
      </c>
      <c r="AM92" s="283"/>
      <c r="AN92" s="284"/>
      <c r="AO92" s="283"/>
      <c r="AP92" s="284"/>
      <c r="AQ92" s="283"/>
      <c r="AR92" s="284">
        <v>12</v>
      </c>
      <c r="AS92" s="283"/>
      <c r="AT92" s="284"/>
      <c r="AU92" s="283"/>
      <c r="AV92" s="284"/>
      <c r="AW92" s="283"/>
      <c r="AX92" s="284"/>
      <c r="AY92" s="283"/>
      <c r="AZ92" s="284"/>
      <c r="BA92" s="283"/>
      <c r="BB92" s="284"/>
      <c r="BC92" s="283"/>
      <c r="BD92" s="284"/>
      <c r="BE92" s="283"/>
      <c r="BF92" s="284"/>
      <c r="BG92" s="283"/>
      <c r="BH92" s="284"/>
      <c r="BI92" s="283"/>
      <c r="BJ92" s="284"/>
      <c r="BK92" s="283"/>
      <c r="BL92" s="284"/>
      <c r="BM92" s="283"/>
      <c r="BN92" s="284"/>
      <c r="BO92" s="283"/>
      <c r="BP92" s="284"/>
      <c r="BQ92" s="283"/>
      <c r="BR92" s="284"/>
      <c r="BS92" s="283"/>
      <c r="BT92" s="284"/>
      <c r="BU92" s="283"/>
      <c r="BV92" s="284"/>
      <c r="BW92" s="283"/>
      <c r="BX92" s="284"/>
      <c r="BY92" s="283"/>
      <c r="BZ92" s="284"/>
      <c r="CA92" s="283"/>
      <c r="CB92" s="284"/>
      <c r="CC92" s="283"/>
      <c r="CD92" s="284"/>
      <c r="CE92" s="283"/>
      <c r="CF92" s="284"/>
      <c r="CG92" s="283"/>
      <c r="CH92" s="284"/>
      <c r="CI92" s="283"/>
      <c r="CJ92" s="284"/>
      <c r="CK92" s="283"/>
      <c r="CL92" s="284"/>
      <c r="CM92" s="283"/>
      <c r="CN92" s="284"/>
      <c r="CO92" s="283"/>
      <c r="CP92" s="284"/>
      <c r="CQ92" s="283"/>
      <c r="CR92" s="284"/>
      <c r="CS92" s="283"/>
      <c r="CT92" s="284"/>
      <c r="CU92" s="283"/>
      <c r="CV92" s="284"/>
      <c r="CW92" s="283"/>
      <c r="CX92" s="284"/>
      <c r="CY92" s="283"/>
      <c r="CZ92" s="284"/>
      <c r="DA92" s="283"/>
      <c r="DB92" s="284"/>
      <c r="DC92" s="283"/>
      <c r="DD92" s="284"/>
      <c r="DE92" s="283"/>
      <c r="DF92" s="284"/>
      <c r="DG92" s="283"/>
      <c r="DH92" s="284"/>
      <c r="DI92" s="283"/>
      <c r="DJ92" s="284"/>
      <c r="DK92" s="283"/>
      <c r="DL92" s="284"/>
      <c r="DM92" s="283"/>
      <c r="DN92" s="284"/>
      <c r="DO92" s="283"/>
      <c r="DP92" s="285"/>
      <c r="DQ92" s="283"/>
      <c r="DR92" s="284"/>
      <c r="DS92" s="283"/>
      <c r="DT92" s="284"/>
      <c r="DU92" s="283"/>
      <c r="DV92" s="284"/>
      <c r="DW92" s="283"/>
      <c r="DX92" s="285"/>
      <c r="DY92" s="91"/>
    </row>
    <row r="93" spans="1:129" x14ac:dyDescent="0.2">
      <c r="A93" s="286"/>
      <c r="B93" s="287" t="s">
        <v>60</v>
      </c>
      <c r="C93" s="288">
        <f>SUM(C7:C92)</f>
        <v>1322618</v>
      </c>
      <c r="D93" s="289">
        <f t="shared" ref="D93:BF93" si="0">SUM(D7:D92)</f>
        <v>47555</v>
      </c>
      <c r="E93" s="288">
        <f t="shared" si="0"/>
        <v>1938014</v>
      </c>
      <c r="F93" s="289">
        <f t="shared" si="0"/>
        <v>83835</v>
      </c>
      <c r="G93" s="288">
        <f t="shared" si="0"/>
        <v>2660981</v>
      </c>
      <c r="H93" s="289">
        <f t="shared" si="0"/>
        <v>137341</v>
      </c>
      <c r="I93" s="288">
        <f t="shared" si="0"/>
        <v>3376439</v>
      </c>
      <c r="J93" s="289">
        <f t="shared" si="0"/>
        <v>180877</v>
      </c>
      <c r="K93" s="288">
        <f t="shared" si="0"/>
        <v>4352859</v>
      </c>
      <c r="L93" s="289">
        <f t="shared" si="0"/>
        <v>233047</v>
      </c>
      <c r="M93" s="288">
        <f t="shared" si="0"/>
        <v>5419604</v>
      </c>
      <c r="N93" s="289">
        <f t="shared" si="0"/>
        <v>278511</v>
      </c>
      <c r="O93" s="288">
        <f t="shared" si="0"/>
        <v>6565041</v>
      </c>
      <c r="P93" s="289">
        <f t="shared" si="0"/>
        <v>356997</v>
      </c>
      <c r="Q93" s="288">
        <f t="shared" si="0"/>
        <v>7010741</v>
      </c>
      <c r="R93" s="289">
        <f t="shared" si="0"/>
        <v>381991</v>
      </c>
      <c r="S93" s="288">
        <f t="shared" si="0"/>
        <v>7581548</v>
      </c>
      <c r="T93" s="289">
        <f t="shared" si="0"/>
        <v>410271</v>
      </c>
      <c r="U93" s="288">
        <f t="shared" si="0"/>
        <v>8098702</v>
      </c>
      <c r="V93" s="289">
        <f t="shared" si="0"/>
        <v>442068</v>
      </c>
      <c r="W93" s="288">
        <f t="shared" si="0"/>
        <v>8730861</v>
      </c>
      <c r="X93" s="289">
        <f t="shared" si="0"/>
        <v>467506</v>
      </c>
      <c r="Y93" s="288">
        <f t="shared" si="0"/>
        <v>9021296</v>
      </c>
      <c r="Z93" s="289">
        <f t="shared" si="0"/>
        <v>494507</v>
      </c>
      <c r="AA93" s="288">
        <f t="shared" si="0"/>
        <v>9530039</v>
      </c>
      <c r="AB93" s="289">
        <f t="shared" si="0"/>
        <v>523021</v>
      </c>
      <c r="AC93" s="288">
        <f t="shared" si="0"/>
        <v>10132809</v>
      </c>
      <c r="AD93" s="289">
        <f t="shared" si="0"/>
        <v>559508</v>
      </c>
      <c r="AE93" s="288">
        <f t="shared" si="0"/>
        <v>10714829</v>
      </c>
      <c r="AF93" s="289">
        <f t="shared" si="0"/>
        <v>592316</v>
      </c>
      <c r="AG93" s="288">
        <f t="shared" si="0"/>
        <v>11245566</v>
      </c>
      <c r="AH93" s="289">
        <f t="shared" si="0"/>
        <v>618527</v>
      </c>
      <c r="AI93" s="288">
        <f t="shared" si="0"/>
        <v>12050719</v>
      </c>
      <c r="AJ93" s="289">
        <f t="shared" si="0"/>
        <v>655858</v>
      </c>
      <c r="AK93" s="288">
        <f t="shared" si="0"/>
        <v>12739775</v>
      </c>
      <c r="AL93" s="289">
        <f t="shared" si="0"/>
        <v>688495</v>
      </c>
      <c r="AM93" s="288">
        <f t="shared" si="0"/>
        <v>13397743</v>
      </c>
      <c r="AN93" s="289">
        <f t="shared" si="0"/>
        <v>719268</v>
      </c>
      <c r="AO93" s="288">
        <f t="shared" si="0"/>
        <v>14042477</v>
      </c>
      <c r="AP93" s="289">
        <f t="shared" si="0"/>
        <v>749394</v>
      </c>
      <c r="AQ93" s="288">
        <f t="shared" si="0"/>
        <v>14795568</v>
      </c>
      <c r="AR93" s="289">
        <f t="shared" si="0"/>
        <v>782424</v>
      </c>
      <c r="AS93" s="288">
        <f t="shared" si="0"/>
        <v>15306839</v>
      </c>
      <c r="AT93" s="289">
        <f t="shared" si="0"/>
        <v>811182</v>
      </c>
      <c r="AU93" s="288">
        <f t="shared" si="0"/>
        <v>16175703</v>
      </c>
      <c r="AV93" s="289">
        <f t="shared" si="0"/>
        <v>838059</v>
      </c>
      <c r="AW93" s="288">
        <f t="shared" si="0"/>
        <v>16812121</v>
      </c>
      <c r="AX93" s="289">
        <f t="shared" si="0"/>
        <v>862835</v>
      </c>
      <c r="AY93" s="288">
        <f t="shared" si="0"/>
        <v>17605304</v>
      </c>
      <c r="AZ93" s="289">
        <f t="shared" si="0"/>
        <v>894351</v>
      </c>
      <c r="BA93" s="288">
        <f t="shared" si="0"/>
        <v>18406605</v>
      </c>
      <c r="BB93" s="289">
        <f t="shared" si="0"/>
        <v>940959</v>
      </c>
      <c r="BC93" s="288">
        <f t="shared" si="0"/>
        <v>19135122</v>
      </c>
      <c r="BD93" s="289">
        <f t="shared" si="0"/>
        <v>979904</v>
      </c>
      <c r="BE93" s="288">
        <f t="shared" si="0"/>
        <v>19867885</v>
      </c>
      <c r="BF93" s="289">
        <f t="shared" si="0"/>
        <v>1012575</v>
      </c>
      <c r="BG93" s="288">
        <f>SUM(BG7:BG92)</f>
        <v>20699251</v>
      </c>
      <c r="BH93" s="289">
        <f t="shared" ref="BH93:DM93" si="1">SUM(BH7:BH92)</f>
        <v>1057064</v>
      </c>
      <c r="BI93" s="288">
        <f t="shared" si="1"/>
        <v>21499841</v>
      </c>
      <c r="BJ93" s="289">
        <f t="shared" si="1"/>
        <v>1122674</v>
      </c>
      <c r="BK93" s="288">
        <f t="shared" si="1"/>
        <v>22218828</v>
      </c>
      <c r="BL93" s="289">
        <f t="shared" si="1"/>
        <v>1160019</v>
      </c>
      <c r="BM93" s="288">
        <f t="shared" si="1"/>
        <v>22974962</v>
      </c>
      <c r="BN93" s="289">
        <f t="shared" si="1"/>
        <v>1196495</v>
      </c>
      <c r="BO93" s="288">
        <f t="shared" si="1"/>
        <v>23759847</v>
      </c>
      <c r="BP93" s="289">
        <f t="shared" si="1"/>
        <v>1242316</v>
      </c>
      <c r="BQ93" s="288">
        <f t="shared" si="1"/>
        <v>24568548</v>
      </c>
      <c r="BR93" s="289">
        <f t="shared" si="1"/>
        <v>1291047</v>
      </c>
      <c r="BS93" s="288">
        <f t="shared" si="1"/>
        <v>25314952</v>
      </c>
      <c r="BT93" s="289">
        <f t="shared" si="1"/>
        <v>1335412</v>
      </c>
      <c r="BU93" s="288">
        <f t="shared" si="1"/>
        <v>26011485</v>
      </c>
      <c r="BV93" s="289">
        <f t="shared" si="1"/>
        <v>1377396</v>
      </c>
      <c r="BW93" s="288">
        <f t="shared" si="1"/>
        <v>26851759</v>
      </c>
      <c r="BX93" s="289">
        <f t="shared" si="1"/>
        <v>1430551</v>
      </c>
      <c r="BY93" s="288">
        <f t="shared" si="1"/>
        <v>27673146</v>
      </c>
      <c r="BZ93" s="289">
        <f t="shared" si="1"/>
        <v>1484298</v>
      </c>
      <c r="CA93" s="288">
        <f t="shared" si="1"/>
        <v>28286542</v>
      </c>
      <c r="CB93" s="289">
        <f t="shared" si="1"/>
        <v>1526896</v>
      </c>
      <c r="CC93" s="288">
        <f t="shared" si="1"/>
        <v>29065364</v>
      </c>
      <c r="CD93" s="289">
        <f t="shared" si="1"/>
        <v>1566123</v>
      </c>
      <c r="CE93" s="288">
        <f t="shared" si="1"/>
        <v>29830037</v>
      </c>
      <c r="CF93" s="289">
        <f t="shared" si="1"/>
        <v>1614898</v>
      </c>
      <c r="CG93" s="288">
        <f t="shared" si="1"/>
        <v>30810962</v>
      </c>
      <c r="CH93" s="289">
        <f t="shared" si="1"/>
        <v>1662872</v>
      </c>
      <c r="CI93" s="288">
        <f t="shared" si="1"/>
        <v>31522867</v>
      </c>
      <c r="CJ93" s="289">
        <f t="shared" si="1"/>
        <v>1704660</v>
      </c>
      <c r="CK93" s="288">
        <f t="shared" si="1"/>
        <v>32288381</v>
      </c>
      <c r="CL93" s="289">
        <f t="shared" si="1"/>
        <v>1746484</v>
      </c>
      <c r="CM93" s="288">
        <f t="shared" si="1"/>
        <v>33088158</v>
      </c>
      <c r="CN93" s="289">
        <f t="shared" si="1"/>
        <v>1786138</v>
      </c>
      <c r="CO93" s="288">
        <f t="shared" si="1"/>
        <v>33924974</v>
      </c>
      <c r="CP93" s="289">
        <f t="shared" si="1"/>
        <v>1838800</v>
      </c>
      <c r="CQ93" s="288">
        <f t="shared" si="1"/>
        <v>34734872</v>
      </c>
      <c r="CR93" s="289">
        <f t="shared" si="1"/>
        <v>1885212</v>
      </c>
      <c r="CS93" s="288">
        <f t="shared" si="1"/>
        <v>35546127</v>
      </c>
      <c r="CT93" s="289">
        <f t="shared" si="1"/>
        <v>1928214</v>
      </c>
      <c r="CU93" s="288">
        <f t="shared" si="1"/>
        <v>36489503</v>
      </c>
      <c r="CV93" s="289">
        <f t="shared" si="1"/>
        <v>1981644</v>
      </c>
      <c r="CW93" s="288">
        <f t="shared" si="1"/>
        <v>37395166</v>
      </c>
      <c r="CX93" s="289">
        <f t="shared" si="1"/>
        <v>2037222</v>
      </c>
      <c r="CY93" s="288">
        <f t="shared" si="1"/>
        <v>38131586</v>
      </c>
      <c r="CZ93" s="289">
        <f t="shared" si="1"/>
        <v>2079747</v>
      </c>
      <c r="DA93" s="288">
        <f t="shared" si="1"/>
        <v>38935029</v>
      </c>
      <c r="DB93" s="289">
        <f t="shared" si="1"/>
        <v>2135753</v>
      </c>
      <c r="DC93" s="288">
        <f t="shared" si="1"/>
        <v>39198857</v>
      </c>
      <c r="DD93" s="289">
        <f t="shared" si="1"/>
        <v>2149058</v>
      </c>
      <c r="DE93" s="288">
        <f t="shared" si="1"/>
        <v>39609720</v>
      </c>
      <c r="DF93" s="289">
        <f t="shared" si="1"/>
        <v>2176720</v>
      </c>
      <c r="DG93" s="288">
        <f t="shared" si="1"/>
        <v>40112042</v>
      </c>
      <c r="DH93" s="289">
        <f t="shared" si="1"/>
        <v>2212174</v>
      </c>
      <c r="DI93" s="288">
        <f t="shared" si="1"/>
        <v>40710049</v>
      </c>
      <c r="DJ93" s="289">
        <f t="shared" si="1"/>
        <v>2246399</v>
      </c>
      <c r="DK93" s="288">
        <f t="shared" si="1"/>
        <v>41339519</v>
      </c>
      <c r="DL93" s="289">
        <f t="shared" si="1"/>
        <v>2280390</v>
      </c>
      <c r="DM93" s="288">
        <f t="shared" si="1"/>
        <v>42052440</v>
      </c>
      <c r="DN93" s="289">
        <v>2334130</v>
      </c>
      <c r="DO93" s="288">
        <v>42807135</v>
      </c>
      <c r="DP93" s="290">
        <v>2386089</v>
      </c>
      <c r="DQ93" s="288">
        <v>43548874</v>
      </c>
      <c r="DR93" s="289">
        <v>2417581</v>
      </c>
      <c r="DS93" s="288">
        <v>44426304</v>
      </c>
      <c r="DT93" s="289">
        <v>2496233</v>
      </c>
      <c r="DU93" s="288">
        <v>45309188</v>
      </c>
      <c r="DV93" s="289">
        <v>2538411</v>
      </c>
      <c r="DW93" s="288"/>
      <c r="DX93" s="290"/>
      <c r="DY93" s="244"/>
    </row>
    <row r="94" spans="1:129" x14ac:dyDescent="0.2">
      <c r="E94" s="78"/>
      <c r="F94" s="78"/>
      <c r="I94" s="78"/>
      <c r="J94" s="78"/>
      <c r="M94" s="78"/>
      <c r="N94" s="78"/>
      <c r="Q94" s="78"/>
      <c r="S94" s="78"/>
      <c r="T94" s="78"/>
      <c r="X94" s="95"/>
      <c r="Y94" s="95"/>
      <c r="Z94" s="95"/>
      <c r="AA94" s="95"/>
      <c r="AB94" s="95"/>
      <c r="AC94" s="95"/>
      <c r="AD94" s="95"/>
      <c r="AE94" s="95"/>
      <c r="AF94" s="95"/>
      <c r="AG94" s="95"/>
      <c r="AH94" s="95"/>
      <c r="CB94" s="144"/>
      <c r="CC94" s="144"/>
      <c r="CD94" s="144"/>
      <c r="CE94" s="144"/>
      <c r="CF94" s="144"/>
      <c r="CG94" s="144"/>
      <c r="CH94" s="144"/>
      <c r="CI94" s="144"/>
      <c r="CJ94" s="144"/>
      <c r="CK94" s="144"/>
      <c r="CL94" s="144"/>
      <c r="CM94" s="144"/>
      <c r="CN94" s="144"/>
      <c r="CO94" s="144"/>
      <c r="CP94" s="144"/>
      <c r="CQ94" s="144"/>
      <c r="CR94" s="144"/>
      <c r="CS94" s="144"/>
      <c r="CT94" s="144"/>
      <c r="CU94" s="144"/>
      <c r="CV94" s="144"/>
      <c r="CW94" s="144"/>
      <c r="CX94" s="144"/>
      <c r="CY94" s="144"/>
      <c r="CZ94" s="144"/>
      <c r="DA94" s="144"/>
      <c r="DB94" s="144"/>
      <c r="DI94" s="144"/>
      <c r="DJ94" s="144"/>
      <c r="DQ94" s="144"/>
      <c r="DR94" s="144"/>
    </row>
    <row r="95" spans="1:129" x14ac:dyDescent="0.2">
      <c r="E95" s="78"/>
      <c r="F95" s="78"/>
      <c r="I95" s="78"/>
      <c r="J95" s="78"/>
      <c r="M95" s="78"/>
      <c r="N95" s="78"/>
      <c r="Q95" s="78"/>
      <c r="S95" s="78"/>
      <c r="T95" s="78"/>
      <c r="X95" s="95"/>
      <c r="Y95" s="95"/>
      <c r="Z95" s="95"/>
      <c r="AA95" s="95"/>
      <c r="AB95" s="95"/>
      <c r="AC95" s="95"/>
      <c r="AD95" s="95"/>
      <c r="AE95" s="95"/>
      <c r="AF95" s="95"/>
      <c r="AG95" s="95"/>
      <c r="AH95" s="95"/>
      <c r="CB95" s="144"/>
      <c r="CC95" s="144"/>
      <c r="CD95" s="144"/>
      <c r="CE95" s="144"/>
      <c r="CF95" s="144"/>
      <c r="CG95" s="144"/>
      <c r="CH95" s="144"/>
      <c r="CI95" s="144"/>
      <c r="CJ95" s="144"/>
      <c r="CK95" s="144"/>
      <c r="CL95" s="144"/>
      <c r="CM95" s="144"/>
      <c r="CN95" s="144"/>
      <c r="CO95" s="144"/>
      <c r="CP95" s="144"/>
      <c r="CQ95" s="144"/>
      <c r="CR95" s="144"/>
      <c r="CS95" s="144"/>
      <c r="CT95" s="144"/>
      <c r="CU95" s="144"/>
      <c r="CV95" s="144"/>
      <c r="CW95" s="144"/>
      <c r="CX95" s="144"/>
      <c r="CY95" s="144"/>
      <c r="CZ95" s="144"/>
      <c r="DA95" s="144"/>
      <c r="DB95" s="144"/>
      <c r="DI95" s="144"/>
      <c r="DJ95" s="144"/>
      <c r="DQ95" s="144"/>
      <c r="DR95" s="144"/>
    </row>
  </sheetData>
  <mergeCells count="66">
    <mergeCell ref="CW4:CX4"/>
    <mergeCell ref="CY4:CZ4"/>
    <mergeCell ref="DA4:DB4"/>
    <mergeCell ref="DC4:DD4"/>
    <mergeCell ref="DO4:DP4"/>
    <mergeCell ref="DE4:DF4"/>
    <mergeCell ref="DG4:DH4"/>
    <mergeCell ref="DI4:DJ4"/>
    <mergeCell ref="DK4:DL4"/>
    <mergeCell ref="DM4:DN4"/>
    <mergeCell ref="CM4:CN4"/>
    <mergeCell ref="CO4:CP4"/>
    <mergeCell ref="CQ4:CR4"/>
    <mergeCell ref="CS4:CT4"/>
    <mergeCell ref="CU4:CV4"/>
    <mergeCell ref="CC4:CD4"/>
    <mergeCell ref="CE4:CF4"/>
    <mergeCell ref="CG4:CH4"/>
    <mergeCell ref="CI4:CJ4"/>
    <mergeCell ref="CK4:CL4"/>
    <mergeCell ref="BS4:BT4"/>
    <mergeCell ref="BU4:BV4"/>
    <mergeCell ref="BW4:BX4"/>
    <mergeCell ref="BY4:BZ4"/>
    <mergeCell ref="CA4:CB4"/>
    <mergeCell ref="BI4:BJ4"/>
    <mergeCell ref="BK4:BL4"/>
    <mergeCell ref="BM4:BN4"/>
    <mergeCell ref="BO4:BP4"/>
    <mergeCell ref="BQ4:BR4"/>
    <mergeCell ref="AY4:AZ4"/>
    <mergeCell ref="BA4:BB4"/>
    <mergeCell ref="BC4:BD4"/>
    <mergeCell ref="BE4:BF4"/>
    <mergeCell ref="BG4:BH4"/>
    <mergeCell ref="AO4:AP4"/>
    <mergeCell ref="AQ4:AR4"/>
    <mergeCell ref="AS4:AT4"/>
    <mergeCell ref="AU4:AV4"/>
    <mergeCell ref="AW4:AX4"/>
    <mergeCell ref="AE4:AF4"/>
    <mergeCell ref="AG4:AH4"/>
    <mergeCell ref="AI4:AJ4"/>
    <mergeCell ref="AK4:AL4"/>
    <mergeCell ref="AM4:AN4"/>
    <mergeCell ref="U4:V4"/>
    <mergeCell ref="W4:X4"/>
    <mergeCell ref="Y4:Z4"/>
    <mergeCell ref="AA4:AB4"/>
    <mergeCell ref="AC4:AD4"/>
    <mergeCell ref="DQ4:DR4"/>
    <mergeCell ref="DS4:DT4"/>
    <mergeCell ref="DU4:DV4"/>
    <mergeCell ref="DW4:DX4"/>
    <mergeCell ref="A2:DP2"/>
    <mergeCell ref="A4:A6"/>
    <mergeCell ref="B4:B6"/>
    <mergeCell ref="C4:D4"/>
    <mergeCell ref="E4:F4"/>
    <mergeCell ref="G4:H4"/>
    <mergeCell ref="I4:J4"/>
    <mergeCell ref="K4:L4"/>
    <mergeCell ref="M4:N4"/>
    <mergeCell ref="O4:P4"/>
    <mergeCell ref="Q4:R4"/>
    <mergeCell ref="S4:T4"/>
  </mergeCells>
  <phoneticPr fontId="2" type="noConversion"/>
  <conditionalFormatting sqref="CB94:DB95">
    <cfRule type="cellIs" dxfId="8" priority="3" operator="greaterThan">
      <formula>0.2</formula>
    </cfRule>
  </conditionalFormatting>
  <conditionalFormatting sqref="DI94:DJ95">
    <cfRule type="cellIs" dxfId="7" priority="2" operator="greaterThan">
      <formula>0.2</formula>
    </cfRule>
  </conditionalFormatting>
  <conditionalFormatting sqref="DQ94:DR95">
    <cfRule type="cellIs" dxfId="6" priority="1" operator="greaterThan">
      <formula>0.2</formula>
    </cfRule>
  </conditionalFormatting>
  <pageMargins left="0.75" right="0.75" top="1" bottom="1" header="0" footer="0"/>
  <pageSetup scale="41" orientation="landscape" r:id="rId1"/>
  <headerFooter alignWithMargins="0"/>
  <ignoredErrors>
    <ignoredError sqref="C93:DM93" formulaRange="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M104"/>
  <sheetViews>
    <sheetView showGridLines="0" zoomScaleNormal="100" workbookViewId="0"/>
  </sheetViews>
  <sheetFormatPr baseColWidth="10" defaultColWidth="11.42578125" defaultRowHeight="12.75" x14ac:dyDescent="0.2"/>
  <cols>
    <col min="1" max="1" width="5.28515625" style="105" customWidth="1"/>
    <col min="2" max="2" width="89" style="20" customWidth="1"/>
    <col min="3" max="4" width="11.42578125" style="20"/>
    <col min="5" max="5" width="16.85546875" style="20" customWidth="1"/>
    <col min="6" max="6" width="12.42578125" style="20" bestFit="1" customWidth="1"/>
    <col min="7" max="7" width="11.42578125" style="20"/>
    <col min="8" max="8" width="17" style="20" customWidth="1"/>
    <col min="9" max="16384" width="11.42578125" style="20"/>
  </cols>
  <sheetData>
    <row r="1" spans="1:9" s="74" customFormat="1" x14ac:dyDescent="0.2">
      <c r="A1" s="81"/>
    </row>
    <row r="2" spans="1:9" s="74" customFormat="1" ht="15" x14ac:dyDescent="0.2">
      <c r="A2" s="423" t="s">
        <v>484</v>
      </c>
      <c r="B2" s="423"/>
      <c r="C2" s="423"/>
      <c r="D2" s="423"/>
      <c r="E2" s="423"/>
      <c r="F2" s="423"/>
      <c r="G2" s="423"/>
      <c r="H2" s="423"/>
    </row>
    <row r="3" spans="1:9" s="74" customFormat="1" x14ac:dyDescent="0.2">
      <c r="A3" s="81"/>
      <c r="B3" s="311"/>
      <c r="C3" s="304"/>
      <c r="D3" s="304"/>
      <c r="E3" s="304"/>
    </row>
    <row r="4" spans="1:9" s="74" customFormat="1" ht="22.5" customHeight="1" x14ac:dyDescent="0.2">
      <c r="A4" s="424" t="s">
        <v>233</v>
      </c>
      <c r="B4" s="427" t="s">
        <v>0</v>
      </c>
      <c r="C4" s="430" t="s">
        <v>497</v>
      </c>
      <c r="D4" s="430"/>
      <c r="E4" s="431"/>
      <c r="F4" s="430" t="s">
        <v>498</v>
      </c>
      <c r="G4" s="430"/>
      <c r="H4" s="430"/>
    </row>
    <row r="5" spans="1:9" s="74" customFormat="1" x14ac:dyDescent="0.2">
      <c r="A5" s="425"/>
      <c r="B5" s="428"/>
      <c r="C5" s="432"/>
      <c r="D5" s="432"/>
      <c r="E5" s="433"/>
      <c r="F5" s="434" t="s">
        <v>286</v>
      </c>
      <c r="G5" s="434"/>
      <c r="H5" s="434"/>
    </row>
    <row r="6" spans="1:9" s="74" customFormat="1" ht="13.15" customHeight="1" x14ac:dyDescent="0.2">
      <c r="A6" s="425"/>
      <c r="B6" s="428"/>
      <c r="C6" s="435" t="s">
        <v>54</v>
      </c>
      <c r="D6" s="435" t="s">
        <v>55</v>
      </c>
      <c r="E6" s="437" t="s">
        <v>70</v>
      </c>
      <c r="F6" s="435" t="s">
        <v>54</v>
      </c>
      <c r="G6" s="435" t="s">
        <v>55</v>
      </c>
      <c r="H6" s="439" t="s">
        <v>70</v>
      </c>
    </row>
    <row r="7" spans="1:9" s="74" customFormat="1" ht="33" customHeight="1" x14ac:dyDescent="0.2">
      <c r="A7" s="426"/>
      <c r="B7" s="429"/>
      <c r="C7" s="436"/>
      <c r="D7" s="436"/>
      <c r="E7" s="438"/>
      <c r="F7" s="436"/>
      <c r="G7" s="436"/>
      <c r="H7" s="440"/>
    </row>
    <row r="8" spans="1:9" ht="13.15" customHeight="1" x14ac:dyDescent="0.2">
      <c r="A8" s="312">
        <v>1</v>
      </c>
      <c r="B8" s="313" t="s">
        <v>1</v>
      </c>
      <c r="C8" s="314">
        <v>30.415291301552173</v>
      </c>
      <c r="D8" s="314">
        <v>11.34796098810517</v>
      </c>
      <c r="E8" s="315">
        <v>2.6802428500973177</v>
      </c>
      <c r="F8" s="316">
        <v>34.798915935860578</v>
      </c>
      <c r="G8" s="316">
        <v>11.176886199339766</v>
      </c>
      <c r="H8" s="317">
        <v>3.1134714369657086</v>
      </c>
      <c r="I8" s="114"/>
    </row>
    <row r="9" spans="1:9" ht="13.15" customHeight="1" x14ac:dyDescent="0.2">
      <c r="A9" s="312">
        <v>2</v>
      </c>
      <c r="B9" s="313" t="s">
        <v>2</v>
      </c>
      <c r="C9" s="314">
        <v>143.21240950687849</v>
      </c>
      <c r="D9" s="314">
        <v>57.589913163158784</v>
      </c>
      <c r="E9" s="315">
        <v>2.4867620324611606</v>
      </c>
      <c r="F9" s="316">
        <v>156.90943696656498</v>
      </c>
      <c r="G9" s="316">
        <v>28.138868963264926</v>
      </c>
      <c r="H9" s="317">
        <v>5.5762524489313705</v>
      </c>
      <c r="I9" s="114"/>
    </row>
    <row r="10" spans="1:9" ht="12" customHeight="1" x14ac:dyDescent="0.2">
      <c r="A10" s="312">
        <v>3</v>
      </c>
      <c r="B10" s="313" t="s">
        <v>3</v>
      </c>
      <c r="C10" s="314">
        <v>10683.879331507185</v>
      </c>
      <c r="D10" s="314">
        <v>205.61538441156287</v>
      </c>
      <c r="E10" s="315">
        <v>51.960505591946223</v>
      </c>
      <c r="F10" s="316">
        <v>6920.6532525901548</v>
      </c>
      <c r="G10" s="316">
        <v>172.84764058996069</v>
      </c>
      <c r="H10" s="317">
        <v>40.039038016189842</v>
      </c>
      <c r="I10" s="114"/>
    </row>
    <row r="11" spans="1:9" ht="12" customHeight="1" x14ac:dyDescent="0.2">
      <c r="A11" s="312">
        <v>4</v>
      </c>
      <c r="B11" s="313" t="s">
        <v>71</v>
      </c>
      <c r="C11" s="314">
        <v>128.96720626338936</v>
      </c>
      <c r="D11" s="314">
        <v>44.479445079005188</v>
      </c>
      <c r="E11" s="315">
        <v>2.8994787600051102</v>
      </c>
      <c r="F11" s="316">
        <v>161.95865611780522</v>
      </c>
      <c r="G11" s="316">
        <v>56.312117968612341</v>
      </c>
      <c r="H11" s="317">
        <v>2.8760888767863237</v>
      </c>
      <c r="I11" s="114"/>
    </row>
    <row r="12" spans="1:9" ht="12" customHeight="1" x14ac:dyDescent="0.2">
      <c r="A12" s="312">
        <v>5</v>
      </c>
      <c r="B12" s="313" t="s">
        <v>5</v>
      </c>
      <c r="C12" s="314">
        <v>454.62273300644279</v>
      </c>
      <c r="D12" s="314">
        <v>44.764569726947528</v>
      </c>
      <c r="E12" s="315">
        <v>10.155860667923887</v>
      </c>
      <c r="F12" s="316">
        <v>516.72754457117867</v>
      </c>
      <c r="G12" s="316">
        <v>38.891001979335307</v>
      </c>
      <c r="H12" s="317">
        <v>13.286557771017092</v>
      </c>
      <c r="I12" s="114"/>
    </row>
    <row r="13" spans="1:9" ht="12" customHeight="1" x14ac:dyDescent="0.2">
      <c r="A13" s="312">
        <v>6</v>
      </c>
      <c r="B13" s="313" t="s">
        <v>6</v>
      </c>
      <c r="C13" s="314">
        <v>9.0027046202226373</v>
      </c>
      <c r="D13" s="314">
        <v>16.736816834215414</v>
      </c>
      <c r="E13" s="315">
        <v>0.5378982580378262</v>
      </c>
      <c r="F13" s="316">
        <v>11.391883923281721</v>
      </c>
      <c r="G13" s="316">
        <v>14.34176979149975</v>
      </c>
      <c r="H13" s="317">
        <v>0.79431507330661499</v>
      </c>
      <c r="I13" s="114"/>
    </row>
    <row r="14" spans="1:9" ht="12" customHeight="1" x14ac:dyDescent="0.2">
      <c r="A14" s="312">
        <v>7</v>
      </c>
      <c r="B14" s="313" t="s">
        <v>7</v>
      </c>
      <c r="C14" s="314">
        <v>867.88842601906288</v>
      </c>
      <c r="D14" s="314">
        <v>262.00103899421708</v>
      </c>
      <c r="E14" s="315">
        <v>3.3125381080577281</v>
      </c>
      <c r="F14" s="316">
        <v>754.89063272046849</v>
      </c>
      <c r="G14" s="316">
        <v>264.79526054405204</v>
      </c>
      <c r="H14" s="317">
        <v>2.8508464659430071</v>
      </c>
      <c r="I14" s="114"/>
    </row>
    <row r="15" spans="1:9" ht="12" customHeight="1" x14ac:dyDescent="0.2">
      <c r="A15" s="312">
        <v>8</v>
      </c>
      <c r="B15" s="313" t="s">
        <v>8</v>
      </c>
      <c r="C15" s="314">
        <v>128.02733999869551</v>
      </c>
      <c r="D15" s="314">
        <v>188.2783939909703</v>
      </c>
      <c r="E15" s="315">
        <v>0.67998954784389976</v>
      </c>
      <c r="F15" s="316">
        <v>134.88502675657969</v>
      </c>
      <c r="G15" s="316">
        <v>109.66365794579482</v>
      </c>
      <c r="H15" s="317">
        <v>1.2299883961854658</v>
      </c>
      <c r="I15" s="114"/>
    </row>
    <row r="16" spans="1:9" ht="12" customHeight="1" x14ac:dyDescent="0.2">
      <c r="A16" s="312">
        <v>9</v>
      </c>
      <c r="B16" s="313" t="s">
        <v>9</v>
      </c>
      <c r="C16" s="314">
        <v>337.74567041697128</v>
      </c>
      <c r="D16" s="314">
        <v>101.67768174885613</v>
      </c>
      <c r="E16" s="315">
        <v>3.3217286685509122</v>
      </c>
      <c r="F16" s="316">
        <v>369.39227604570209</v>
      </c>
      <c r="G16" s="316">
        <v>72.626915534897236</v>
      </c>
      <c r="H16" s="317">
        <v>5.0861622488732721</v>
      </c>
      <c r="I16" s="114"/>
    </row>
    <row r="17" spans="1:9" ht="12" customHeight="1" x14ac:dyDescent="0.2">
      <c r="A17" s="312">
        <v>10</v>
      </c>
      <c r="B17" s="313" t="s">
        <v>10</v>
      </c>
      <c r="C17" s="314">
        <v>13.406736810883636</v>
      </c>
      <c r="D17" s="314">
        <v>19.444511960110972</v>
      </c>
      <c r="E17" s="315">
        <v>0.68948692764244224</v>
      </c>
      <c r="F17" s="316">
        <v>14.044141096662571</v>
      </c>
      <c r="G17" s="316">
        <v>11.63198483328067</v>
      </c>
      <c r="H17" s="317">
        <v>1.2073727139396191</v>
      </c>
      <c r="I17" s="114"/>
    </row>
    <row r="18" spans="1:9" ht="12" customHeight="1" x14ac:dyDescent="0.2">
      <c r="A18" s="312">
        <v>11</v>
      </c>
      <c r="B18" s="313" t="s">
        <v>11</v>
      </c>
      <c r="C18" s="314">
        <v>336.05018800071053</v>
      </c>
      <c r="D18" s="314">
        <v>67.460491703157871</v>
      </c>
      <c r="E18" s="315">
        <v>4.9814369791345561</v>
      </c>
      <c r="F18" s="316">
        <v>274.67944312039282</v>
      </c>
      <c r="G18" s="316">
        <v>48.15755303746139</v>
      </c>
      <c r="H18" s="317">
        <v>5.703766611786147</v>
      </c>
      <c r="I18" s="114"/>
    </row>
    <row r="19" spans="1:9" ht="12" customHeight="1" x14ac:dyDescent="0.2">
      <c r="A19" s="312">
        <v>12</v>
      </c>
      <c r="B19" s="313" t="s">
        <v>12</v>
      </c>
      <c r="C19" s="314">
        <v>182.14225164853795</v>
      </c>
      <c r="D19" s="314">
        <v>82.706731382714764</v>
      </c>
      <c r="E19" s="315">
        <v>2.2022663524894739</v>
      </c>
      <c r="F19" s="316">
        <v>124.7557308443905</v>
      </c>
      <c r="G19" s="316">
        <v>59.076236701939123</v>
      </c>
      <c r="H19" s="317">
        <v>2.1117751876076341</v>
      </c>
      <c r="I19" s="114"/>
    </row>
    <row r="20" spans="1:9" ht="12" customHeight="1" x14ac:dyDescent="0.2">
      <c r="A20" s="312">
        <v>13</v>
      </c>
      <c r="B20" s="313" t="s">
        <v>13</v>
      </c>
      <c r="C20" s="314">
        <v>132.58836496175124</v>
      </c>
      <c r="D20" s="314">
        <v>157.35831699227734</v>
      </c>
      <c r="E20" s="315">
        <v>0.84258886022693202</v>
      </c>
      <c r="F20" s="316">
        <v>174.60196208954898</v>
      </c>
      <c r="G20" s="316">
        <v>183.98818602173964</v>
      </c>
      <c r="H20" s="317">
        <v>0.94898463789907894</v>
      </c>
      <c r="I20" s="114"/>
    </row>
    <row r="21" spans="1:9" ht="12" customHeight="1" x14ac:dyDescent="0.2">
      <c r="A21" s="312">
        <v>14</v>
      </c>
      <c r="B21" s="313" t="s">
        <v>14</v>
      </c>
      <c r="C21" s="314">
        <v>29.783900856349572</v>
      </c>
      <c r="D21" s="314">
        <v>28.430463460293577</v>
      </c>
      <c r="E21" s="315">
        <v>1.04760518230546</v>
      </c>
      <c r="F21" s="316">
        <v>35.74068102761948</v>
      </c>
      <c r="G21" s="316">
        <v>18.807845058348061</v>
      </c>
      <c r="H21" s="317">
        <v>1.9003070748796711</v>
      </c>
      <c r="I21" s="114"/>
    </row>
    <row r="22" spans="1:9" ht="12" customHeight="1" x14ac:dyDescent="0.2">
      <c r="A22" s="312">
        <v>15</v>
      </c>
      <c r="B22" s="313" t="s">
        <v>15</v>
      </c>
      <c r="C22" s="314">
        <v>16.364146936604687</v>
      </c>
      <c r="D22" s="314">
        <v>9.2665510581260797</v>
      </c>
      <c r="E22" s="315">
        <v>1.7659371684198018</v>
      </c>
      <c r="F22" s="316">
        <v>18.517870888057946</v>
      </c>
      <c r="G22" s="316">
        <v>7.0710912689700551</v>
      </c>
      <c r="H22" s="317">
        <v>2.6188137281326846</v>
      </c>
      <c r="I22" s="114"/>
    </row>
    <row r="23" spans="1:9" ht="12" customHeight="1" x14ac:dyDescent="0.2">
      <c r="A23" s="312">
        <v>16</v>
      </c>
      <c r="B23" s="313" t="s">
        <v>16</v>
      </c>
      <c r="C23" s="314">
        <v>18.500069052153947</v>
      </c>
      <c r="D23" s="314">
        <v>12.728348043948914</v>
      </c>
      <c r="E23" s="315">
        <v>1.4534540529749986</v>
      </c>
      <c r="F23" s="316">
        <v>22.118845034411606</v>
      </c>
      <c r="G23" s="316">
        <v>17.582880786292218</v>
      </c>
      <c r="H23" s="317">
        <v>1.2579761703017216</v>
      </c>
      <c r="I23" s="114"/>
    </row>
    <row r="24" spans="1:9" ht="12" customHeight="1" x14ac:dyDescent="0.2">
      <c r="A24" s="312">
        <v>17</v>
      </c>
      <c r="B24" s="313" t="s">
        <v>17</v>
      </c>
      <c r="C24" s="314">
        <v>19.094962375963309</v>
      </c>
      <c r="D24" s="314">
        <v>17.225771739384705</v>
      </c>
      <c r="E24" s="315">
        <v>1.1085112855817612</v>
      </c>
      <c r="F24" s="316">
        <v>21.819131175774459</v>
      </c>
      <c r="G24" s="316">
        <v>16.056120571895622</v>
      </c>
      <c r="H24" s="317">
        <v>1.3589292057239728</v>
      </c>
      <c r="I24" s="114"/>
    </row>
    <row r="25" spans="1:9" ht="12" customHeight="1" x14ac:dyDescent="0.2">
      <c r="A25" s="312">
        <v>18</v>
      </c>
      <c r="B25" s="319" t="s">
        <v>72</v>
      </c>
      <c r="C25" s="314">
        <v>976.59954688695143</v>
      </c>
      <c r="D25" s="314">
        <v>16.309129862301901</v>
      </c>
      <c r="E25" s="315">
        <v>59.88054268574647</v>
      </c>
      <c r="F25" s="316">
        <v>810.27804160703818</v>
      </c>
      <c r="G25" s="316">
        <v>22.638897046621874</v>
      </c>
      <c r="H25" s="317">
        <v>35.791409799619458</v>
      </c>
      <c r="I25" s="114"/>
    </row>
    <row r="26" spans="1:9" ht="12" customHeight="1" x14ac:dyDescent="0.2">
      <c r="A26" s="312">
        <v>19</v>
      </c>
      <c r="B26" s="313" t="s">
        <v>19</v>
      </c>
      <c r="C26" s="314">
        <v>9277.3929713585167</v>
      </c>
      <c r="D26" s="314">
        <v>8676.1577336337432</v>
      </c>
      <c r="E26" s="315">
        <v>1.0692974074680595</v>
      </c>
      <c r="F26" s="316">
        <v>619.46863699291941</v>
      </c>
      <c r="G26" s="316">
        <v>3152.5183343357003</v>
      </c>
      <c r="H26" s="317">
        <v>0.19649961437050739</v>
      </c>
      <c r="I26" s="114"/>
    </row>
    <row r="27" spans="1:9" ht="12" customHeight="1" x14ac:dyDescent="0.2">
      <c r="A27" s="312">
        <v>20</v>
      </c>
      <c r="B27" s="313" t="s">
        <v>20</v>
      </c>
      <c r="C27" s="314">
        <v>879.09011412611869</v>
      </c>
      <c r="D27" s="314">
        <v>13.94199186165763</v>
      </c>
      <c r="E27" s="315">
        <v>63.053408928155797</v>
      </c>
      <c r="F27" s="316">
        <v>429.42294479294003</v>
      </c>
      <c r="G27" s="316">
        <v>6.3802335638094245</v>
      </c>
      <c r="H27" s="317">
        <v>67.30520763828369</v>
      </c>
      <c r="I27" s="114"/>
    </row>
    <row r="28" spans="1:9" ht="12" customHeight="1" x14ac:dyDescent="0.2">
      <c r="A28" s="312">
        <v>21</v>
      </c>
      <c r="B28" s="313" t="s">
        <v>21</v>
      </c>
      <c r="C28" s="314">
        <v>7794.8084168559872</v>
      </c>
      <c r="D28" s="314">
        <v>565.57950544313121</v>
      </c>
      <c r="E28" s="315">
        <v>13.781985276762741</v>
      </c>
      <c r="F28" s="316">
        <v>6691.7014724960882</v>
      </c>
      <c r="G28" s="316">
        <v>582.4862814095643</v>
      </c>
      <c r="H28" s="317">
        <v>11.488170084113868</v>
      </c>
      <c r="I28" s="114"/>
    </row>
    <row r="29" spans="1:9" ht="12" customHeight="1" x14ac:dyDescent="0.2">
      <c r="A29" s="312">
        <v>22</v>
      </c>
      <c r="B29" s="313" t="s">
        <v>22</v>
      </c>
      <c r="C29" s="314">
        <v>76.047037875134464</v>
      </c>
      <c r="D29" s="314">
        <v>49.862658991899501</v>
      </c>
      <c r="E29" s="315">
        <v>1.5251300153786178</v>
      </c>
      <c r="F29" s="316">
        <v>74.44191746970246</v>
      </c>
      <c r="G29" s="316">
        <v>44.322363548355113</v>
      </c>
      <c r="H29" s="317">
        <v>1.6795565829535988</v>
      </c>
      <c r="I29" s="114"/>
    </row>
    <row r="30" spans="1:9" ht="12" customHeight="1" x14ac:dyDescent="0.2">
      <c r="A30" s="312">
        <v>23</v>
      </c>
      <c r="B30" s="313" t="s">
        <v>23</v>
      </c>
      <c r="C30" s="314">
        <v>28626.944855865167</v>
      </c>
      <c r="D30" s="314">
        <v>17561.171449097747</v>
      </c>
      <c r="E30" s="315">
        <v>1.6301272918405427</v>
      </c>
      <c r="F30" s="316">
        <v>19774.546736071094</v>
      </c>
      <c r="G30" s="316">
        <v>17981.659130287793</v>
      </c>
      <c r="H30" s="317">
        <v>1.099706461611399</v>
      </c>
      <c r="I30" s="114"/>
    </row>
    <row r="31" spans="1:9" ht="12" customHeight="1" x14ac:dyDescent="0.2">
      <c r="A31" s="312">
        <v>24</v>
      </c>
      <c r="B31" s="320" t="s">
        <v>321</v>
      </c>
      <c r="C31" s="314">
        <v>5038.9034996780774</v>
      </c>
      <c r="D31" s="314">
        <v>1270.9710218607015</v>
      </c>
      <c r="E31" s="315">
        <v>3.9646092735467113</v>
      </c>
      <c r="F31" s="316">
        <v>6507.7425057564087</v>
      </c>
      <c r="G31" s="316">
        <v>1295.1799937056674</v>
      </c>
      <c r="H31" s="317">
        <v>5.0245854146781301</v>
      </c>
      <c r="I31" s="114"/>
    </row>
    <row r="32" spans="1:9" ht="12" customHeight="1" x14ac:dyDescent="0.2">
      <c r="A32" s="312">
        <v>25</v>
      </c>
      <c r="B32" s="320" t="s">
        <v>25</v>
      </c>
      <c r="C32" s="314">
        <v>46.23352726493367</v>
      </c>
      <c r="D32" s="314">
        <v>26.724756978386974</v>
      </c>
      <c r="E32" s="315">
        <v>1.7299886881038418</v>
      </c>
      <c r="F32" s="316">
        <v>44.901520438527584</v>
      </c>
      <c r="G32" s="316">
        <v>22.719587829106167</v>
      </c>
      <c r="H32" s="317">
        <v>1.9763351684137527</v>
      </c>
      <c r="I32" s="114"/>
    </row>
    <row r="33" spans="1:9" ht="12" customHeight="1" x14ac:dyDescent="0.2">
      <c r="A33" s="312">
        <v>26</v>
      </c>
      <c r="B33" s="320" t="s">
        <v>150</v>
      </c>
      <c r="C33" s="314">
        <v>597.96073064558004</v>
      </c>
      <c r="D33" s="314">
        <v>325.50138828969347</v>
      </c>
      <c r="E33" s="315">
        <v>1.8370451007520745</v>
      </c>
      <c r="F33" s="316">
        <v>639.95301713063043</v>
      </c>
      <c r="G33" s="316">
        <v>320.8000088496554</v>
      </c>
      <c r="H33" s="317">
        <v>1.994865958468685</v>
      </c>
      <c r="I33" s="114"/>
    </row>
    <row r="34" spans="1:9" ht="12" customHeight="1" x14ac:dyDescent="0.2">
      <c r="A34" s="312">
        <v>27</v>
      </c>
      <c r="B34" s="320" t="s">
        <v>27</v>
      </c>
      <c r="C34" s="314">
        <v>87.790220361971052</v>
      </c>
      <c r="D34" s="314">
        <v>5.9305926772006918</v>
      </c>
      <c r="E34" s="315">
        <v>14.802942157782626</v>
      </c>
      <c r="F34" s="316">
        <v>90.366378914834769</v>
      </c>
      <c r="G34" s="316">
        <v>5.5314181700814142</v>
      </c>
      <c r="H34" s="317">
        <v>16.336927734665323</v>
      </c>
      <c r="I34" s="114"/>
    </row>
    <row r="35" spans="1:9" ht="12" customHeight="1" x14ac:dyDescent="0.2">
      <c r="A35" s="312">
        <v>28</v>
      </c>
      <c r="B35" s="320" t="s">
        <v>28</v>
      </c>
      <c r="C35" s="314">
        <v>84.228857301323657</v>
      </c>
      <c r="D35" s="314">
        <v>46.650875621542994</v>
      </c>
      <c r="E35" s="315">
        <v>1.8055150343722051</v>
      </c>
      <c r="F35" s="316">
        <v>73.464845068383781</v>
      </c>
      <c r="G35" s="316">
        <v>42.388359067290331</v>
      </c>
      <c r="H35" s="317">
        <v>1.7331372736500699</v>
      </c>
      <c r="I35" s="114"/>
    </row>
    <row r="36" spans="1:9" ht="12" customHeight="1" x14ac:dyDescent="0.2">
      <c r="A36" s="312">
        <v>29</v>
      </c>
      <c r="B36" s="320" t="s">
        <v>29</v>
      </c>
      <c r="C36" s="314">
        <v>9047.7741391464187</v>
      </c>
      <c r="D36" s="314">
        <v>870.31111909296703</v>
      </c>
      <c r="E36" s="315">
        <v>10.396022687353408</v>
      </c>
      <c r="F36" s="316">
        <v>6408.4961050781212</v>
      </c>
      <c r="G36" s="316">
        <v>1062.6633457944808</v>
      </c>
      <c r="H36" s="317">
        <v>6.0305986184993765</v>
      </c>
      <c r="I36" s="114"/>
    </row>
    <row r="37" spans="1:9" ht="12" customHeight="1" x14ac:dyDescent="0.2">
      <c r="A37" s="312">
        <v>30</v>
      </c>
      <c r="B37" s="320" t="s">
        <v>30</v>
      </c>
      <c r="C37" s="314">
        <v>417.40413311053788</v>
      </c>
      <c r="D37" s="314">
        <v>150.9441067466681</v>
      </c>
      <c r="E37" s="315">
        <v>2.7652893650964057</v>
      </c>
      <c r="F37" s="316">
        <v>368.90189278680981</v>
      </c>
      <c r="G37" s="316">
        <v>163.18281810450603</v>
      </c>
      <c r="H37" s="317">
        <v>2.2606662703334157</v>
      </c>
      <c r="I37" s="114"/>
    </row>
    <row r="38" spans="1:9" ht="12" customHeight="1" x14ac:dyDescent="0.2">
      <c r="A38" s="312">
        <v>31</v>
      </c>
      <c r="B38" s="320" t="s">
        <v>31</v>
      </c>
      <c r="C38" s="314">
        <v>131.35638556644844</v>
      </c>
      <c r="D38" s="314">
        <v>18.447564721869458</v>
      </c>
      <c r="E38" s="315">
        <v>7.1205271561251857</v>
      </c>
      <c r="F38" s="316">
        <v>103.77348364156632</v>
      </c>
      <c r="G38" s="316">
        <v>13.714495566026599</v>
      </c>
      <c r="H38" s="317">
        <v>7.5667007322261908</v>
      </c>
      <c r="I38" s="114"/>
    </row>
    <row r="39" spans="1:9" ht="12" customHeight="1" x14ac:dyDescent="0.2">
      <c r="A39" s="312">
        <v>32</v>
      </c>
      <c r="B39" s="320" t="s">
        <v>32</v>
      </c>
      <c r="C39" s="314">
        <v>13.206275162126591</v>
      </c>
      <c r="D39" s="314">
        <v>5.6454680292583506</v>
      </c>
      <c r="E39" s="315">
        <v>2.3392702064175022</v>
      </c>
      <c r="F39" s="316">
        <v>15.858610446392184</v>
      </c>
      <c r="G39" s="316">
        <v>4.0772824655754754</v>
      </c>
      <c r="H39" s="317">
        <v>3.8895049779568978</v>
      </c>
      <c r="I39" s="114"/>
    </row>
    <row r="40" spans="1:9" ht="12" customHeight="1" x14ac:dyDescent="0.2">
      <c r="A40" s="312">
        <v>33</v>
      </c>
      <c r="B40" s="320" t="s">
        <v>33</v>
      </c>
      <c r="C40" s="314">
        <v>5.7462562549624243</v>
      </c>
      <c r="D40" s="314">
        <v>1.6578696942840916</v>
      </c>
      <c r="E40" s="315">
        <v>3.4660481911057537</v>
      </c>
      <c r="F40" s="316">
        <v>6.6177964067433575</v>
      </c>
      <c r="G40" s="316">
        <v>1.3736634609782472</v>
      </c>
      <c r="H40" s="317">
        <v>4.817625710179791</v>
      </c>
      <c r="I40" s="114"/>
    </row>
    <row r="41" spans="1:9" ht="12" customHeight="1" x14ac:dyDescent="0.2">
      <c r="A41" s="312">
        <v>34</v>
      </c>
      <c r="B41" s="320" t="s">
        <v>34</v>
      </c>
      <c r="C41" s="314">
        <v>351.56386624692124</v>
      </c>
      <c r="D41" s="314">
        <v>633.10027738454653</v>
      </c>
      <c r="E41" s="315">
        <v>0.55530518435293708</v>
      </c>
      <c r="F41" s="316">
        <v>311.83568845030629</v>
      </c>
      <c r="G41" s="316">
        <v>491.96236984086363</v>
      </c>
      <c r="H41" s="317">
        <v>0.63386085515275614</v>
      </c>
      <c r="I41" s="114"/>
    </row>
    <row r="42" spans="1:9" ht="12" customHeight="1" x14ac:dyDescent="0.2">
      <c r="A42" s="312">
        <v>35</v>
      </c>
      <c r="B42" s="320" t="s">
        <v>35</v>
      </c>
      <c r="C42" s="314">
        <v>691.25940268941463</v>
      </c>
      <c r="D42" s="314">
        <v>587.69040271089034</v>
      </c>
      <c r="E42" s="315">
        <v>1.1762305450298025</v>
      </c>
      <c r="F42" s="316">
        <v>620.87865511425991</v>
      </c>
      <c r="G42" s="316">
        <v>626.20810904055463</v>
      </c>
      <c r="H42" s="317">
        <v>0.99148932463608586</v>
      </c>
      <c r="I42" s="114"/>
    </row>
    <row r="43" spans="1:9" ht="12" customHeight="1" x14ac:dyDescent="0.2">
      <c r="A43" s="312">
        <v>36</v>
      </c>
      <c r="B43" s="320" t="s">
        <v>36</v>
      </c>
      <c r="C43" s="314">
        <v>2797.9398173056511</v>
      </c>
      <c r="D43" s="314">
        <v>97.838788700745923</v>
      </c>
      <c r="E43" s="315">
        <v>28.59744948257234</v>
      </c>
      <c r="F43" s="316">
        <v>2757.3992374648469</v>
      </c>
      <c r="G43" s="316">
        <v>95.086290808909084</v>
      </c>
      <c r="H43" s="317">
        <v>28.998914712177342</v>
      </c>
      <c r="I43" s="114"/>
    </row>
    <row r="44" spans="1:9" ht="12" customHeight="1" x14ac:dyDescent="0.2">
      <c r="A44" s="312">
        <v>37</v>
      </c>
      <c r="B44" s="320" t="s">
        <v>37</v>
      </c>
      <c r="C44" s="314">
        <v>185.99971452085953</v>
      </c>
      <c r="D44" s="314">
        <v>43.135317298006562</v>
      </c>
      <c r="E44" s="315">
        <v>4.3120052470195978</v>
      </c>
      <c r="F44" s="316">
        <v>244.35020710987433</v>
      </c>
      <c r="G44" s="316">
        <v>47.778477993190506</v>
      </c>
      <c r="H44" s="317">
        <v>5.1142317079397062</v>
      </c>
      <c r="I44" s="114"/>
    </row>
    <row r="45" spans="1:9" ht="12" customHeight="1" x14ac:dyDescent="0.2">
      <c r="A45" s="312">
        <v>38</v>
      </c>
      <c r="B45" s="320" t="s">
        <v>38</v>
      </c>
      <c r="C45" s="314">
        <v>88.967497120000161</v>
      </c>
      <c r="D45" s="314">
        <v>34.015370499521275</v>
      </c>
      <c r="E45" s="315">
        <v>2.6155086895570423</v>
      </c>
      <c r="F45" s="316">
        <v>56.841691940605692</v>
      </c>
      <c r="G45" s="316">
        <v>21.926085426766019</v>
      </c>
      <c r="H45" s="317">
        <v>2.5924231724107418</v>
      </c>
      <c r="I45" s="114"/>
    </row>
    <row r="46" spans="1:9" ht="12" customHeight="1" x14ac:dyDescent="0.2">
      <c r="A46" s="312">
        <v>39</v>
      </c>
      <c r="B46" s="320" t="s">
        <v>39</v>
      </c>
      <c r="C46" s="314">
        <v>729.86608302110767</v>
      </c>
      <c r="D46" s="314">
        <v>910.21222247493745</v>
      </c>
      <c r="E46" s="315">
        <v>0.80186363685223361</v>
      </c>
      <c r="F46" s="316">
        <v>135.86452498423415</v>
      </c>
      <c r="G46" s="316">
        <v>172.62394224096204</v>
      </c>
      <c r="H46" s="317">
        <v>0.78705493120174363</v>
      </c>
      <c r="I46" s="114"/>
    </row>
    <row r="47" spans="1:9" ht="12" customHeight="1" x14ac:dyDescent="0.2">
      <c r="A47" s="312">
        <v>40</v>
      </c>
      <c r="B47" s="320" t="s">
        <v>40</v>
      </c>
      <c r="C47" s="314">
        <v>892.65253118281908</v>
      </c>
      <c r="D47" s="314">
        <v>554.38545524971562</v>
      </c>
      <c r="E47" s="315">
        <v>1.6101658561383714</v>
      </c>
      <c r="F47" s="316">
        <v>1200.934120497179</v>
      </c>
      <c r="G47" s="316">
        <v>525.33468903575658</v>
      </c>
      <c r="H47" s="317">
        <v>2.2860362080818883</v>
      </c>
      <c r="I47" s="114"/>
    </row>
    <row r="48" spans="1:9" ht="12" customHeight="1" x14ac:dyDescent="0.2">
      <c r="A48" s="312">
        <v>41</v>
      </c>
      <c r="B48" s="320" t="s">
        <v>41</v>
      </c>
      <c r="C48" s="314">
        <v>1499.4167804472254</v>
      </c>
      <c r="D48" s="314">
        <v>279.58596677137342</v>
      </c>
      <c r="E48" s="315">
        <v>5.3629901305931691</v>
      </c>
      <c r="F48" s="316">
        <v>1071.7789552684167</v>
      </c>
      <c r="G48" s="316">
        <v>236.53635090640731</v>
      </c>
      <c r="H48" s="317">
        <v>4.5311384536091799</v>
      </c>
      <c r="I48" s="114"/>
    </row>
    <row r="49" spans="1:9" ht="12" customHeight="1" x14ac:dyDescent="0.2">
      <c r="A49" s="312">
        <v>42</v>
      </c>
      <c r="B49" s="320" t="s">
        <v>42</v>
      </c>
      <c r="C49" s="314">
        <v>5.6786290681404319</v>
      </c>
      <c r="D49" s="314">
        <v>3.193396056954219</v>
      </c>
      <c r="E49" s="315">
        <v>1.7782413978291705</v>
      </c>
      <c r="F49" s="316">
        <v>6.7935794095680047</v>
      </c>
      <c r="G49" s="316">
        <v>1.9958725355963867</v>
      </c>
      <c r="H49" s="317">
        <v>3.4038142658934958</v>
      </c>
      <c r="I49" s="114"/>
    </row>
    <row r="50" spans="1:9" ht="12" customHeight="1" x14ac:dyDescent="0.2">
      <c r="A50" s="312">
        <v>43</v>
      </c>
      <c r="B50" s="320" t="s">
        <v>149</v>
      </c>
      <c r="C50" s="314">
        <v>14.394267317614107</v>
      </c>
      <c r="D50" s="314">
        <v>16.729556092571155</v>
      </c>
      <c r="E50" s="315">
        <v>0.86040939986482701</v>
      </c>
      <c r="F50" s="316">
        <v>14.832540531463851</v>
      </c>
      <c r="G50" s="316">
        <v>16.729556092571155</v>
      </c>
      <c r="H50" s="317">
        <v>0.8866069398010098</v>
      </c>
      <c r="I50" s="114"/>
    </row>
    <row r="51" spans="1:9" ht="12" customHeight="1" x14ac:dyDescent="0.2">
      <c r="A51" s="312">
        <v>44</v>
      </c>
      <c r="B51" s="320" t="s">
        <v>152</v>
      </c>
      <c r="C51" s="314">
        <v>12.389106588906381</v>
      </c>
      <c r="D51" s="314">
        <v>54.259220503427485</v>
      </c>
      <c r="E51" s="315">
        <v>0.22833182036081365</v>
      </c>
      <c r="F51" s="316">
        <v>13.760287754140291</v>
      </c>
      <c r="G51" s="316">
        <v>34.414545006640552</v>
      </c>
      <c r="H51" s="317">
        <v>0.39983930490683917</v>
      </c>
      <c r="I51" s="114"/>
    </row>
    <row r="52" spans="1:9" ht="12" customHeight="1" x14ac:dyDescent="0.2">
      <c r="A52" s="312">
        <v>45</v>
      </c>
      <c r="B52" s="320" t="s">
        <v>43</v>
      </c>
      <c r="C52" s="314">
        <v>10.38105965353901</v>
      </c>
      <c r="D52" s="314">
        <v>7.1242389292516997</v>
      </c>
      <c r="E52" s="315">
        <v>1.4571464765050199</v>
      </c>
      <c r="F52" s="316">
        <v>12.022435807368439</v>
      </c>
      <c r="G52" s="316">
        <v>5.9545877617626148</v>
      </c>
      <c r="H52" s="317">
        <v>2.0190206758846529</v>
      </c>
      <c r="I52" s="114"/>
    </row>
    <row r="53" spans="1:9" ht="12" customHeight="1" x14ac:dyDescent="0.2">
      <c r="A53" s="312">
        <v>46</v>
      </c>
      <c r="B53" s="320" t="s">
        <v>44</v>
      </c>
      <c r="C53" s="314">
        <v>1177.7684442045261</v>
      </c>
      <c r="D53" s="314">
        <v>28.369902470262925</v>
      </c>
      <c r="E53" s="315">
        <v>41.514716007185868</v>
      </c>
      <c r="F53" s="316">
        <v>1936.8834229390991</v>
      </c>
      <c r="G53" s="316">
        <v>31.506273597628677</v>
      </c>
      <c r="H53" s="317">
        <v>61.476118936670403</v>
      </c>
      <c r="I53" s="114"/>
    </row>
    <row r="54" spans="1:9" ht="12" customHeight="1" x14ac:dyDescent="0.2">
      <c r="A54" s="312">
        <v>47</v>
      </c>
      <c r="B54" s="320" t="s">
        <v>45</v>
      </c>
      <c r="C54" s="314">
        <v>15427.797135114208</v>
      </c>
      <c r="D54" s="314">
        <v>7158.5244267198404</v>
      </c>
      <c r="E54" s="315">
        <v>2.1551644187353136</v>
      </c>
      <c r="F54" s="316">
        <v>9371.0435173849801</v>
      </c>
      <c r="G54" s="316">
        <v>9946.8261881023591</v>
      </c>
      <c r="H54" s="317">
        <v>0.94211393063185456</v>
      </c>
      <c r="I54" s="114"/>
    </row>
    <row r="55" spans="1:9" ht="12" customHeight="1" x14ac:dyDescent="0.2">
      <c r="A55" s="312">
        <v>48</v>
      </c>
      <c r="B55" s="320" t="s">
        <v>46</v>
      </c>
      <c r="C55" s="314">
        <v>11.502686441684462</v>
      </c>
      <c r="D55" s="314">
        <v>5.7595178884352878</v>
      </c>
      <c r="E55" s="315">
        <v>1.9971613361564617</v>
      </c>
      <c r="F55" s="316">
        <v>13.871090272543032</v>
      </c>
      <c r="G55" s="316">
        <v>3.1648835921599843</v>
      </c>
      <c r="H55" s="317">
        <v>4.3828121536300255</v>
      </c>
      <c r="I55" s="114"/>
    </row>
    <row r="56" spans="1:9" ht="12" customHeight="1" x14ac:dyDescent="0.2">
      <c r="A56" s="312">
        <v>49</v>
      </c>
      <c r="B56" s="320" t="s">
        <v>47</v>
      </c>
      <c r="C56" s="314">
        <v>92.069967635276896</v>
      </c>
      <c r="D56" s="314">
        <v>8.5537394382702274</v>
      </c>
      <c r="E56" s="315">
        <v>10.763709638307111</v>
      </c>
      <c r="F56" s="316">
        <v>102.0906703933247</v>
      </c>
      <c r="G56" s="316">
        <v>6.3297671843199685</v>
      </c>
      <c r="H56" s="317">
        <v>16.128661200402856</v>
      </c>
      <c r="I56" s="114"/>
    </row>
    <row r="57" spans="1:9" ht="12" customHeight="1" x14ac:dyDescent="0.2">
      <c r="A57" s="312">
        <v>50</v>
      </c>
      <c r="B57" s="320" t="s">
        <v>48</v>
      </c>
      <c r="C57" s="314">
        <v>65.809770773827466</v>
      </c>
      <c r="D57" s="314">
        <v>3.1078586625715166</v>
      </c>
      <c r="E57" s="315">
        <v>21.175277874243768</v>
      </c>
      <c r="F57" s="316">
        <v>96.550544473187699</v>
      </c>
      <c r="G57" s="316">
        <v>2.7942215498349414</v>
      </c>
      <c r="H57" s="317">
        <v>34.553646785413662</v>
      </c>
      <c r="I57" s="114"/>
    </row>
    <row r="58" spans="1:9" ht="12" customHeight="1" x14ac:dyDescent="0.2">
      <c r="A58" s="312">
        <v>51</v>
      </c>
      <c r="B58" s="320" t="s">
        <v>151</v>
      </c>
      <c r="C58" s="314">
        <v>6.001942446828247</v>
      </c>
      <c r="D58" s="314">
        <v>16.946280291476022</v>
      </c>
      <c r="E58" s="315">
        <v>0.35417462378733483</v>
      </c>
      <c r="F58" s="316">
        <v>18.551458472014581</v>
      </c>
      <c r="G58" s="316">
        <v>21.788074660469171</v>
      </c>
      <c r="H58" s="317">
        <v>0.85145010567056245</v>
      </c>
      <c r="I58" s="114"/>
    </row>
    <row r="59" spans="1:9" ht="12" customHeight="1" x14ac:dyDescent="0.2">
      <c r="A59" s="312">
        <v>52</v>
      </c>
      <c r="B59" s="320" t="s">
        <v>49</v>
      </c>
      <c r="C59" s="314">
        <v>23.572224031173427</v>
      </c>
      <c r="D59" s="314">
        <v>47.920253892280087</v>
      </c>
      <c r="E59" s="315">
        <v>0.49190524082283488</v>
      </c>
      <c r="F59" s="316">
        <v>20.770712899506446</v>
      </c>
      <c r="G59" s="316">
        <v>35.692082595803292</v>
      </c>
      <c r="H59" s="317">
        <v>0.58194174698981238</v>
      </c>
      <c r="I59" s="114"/>
    </row>
    <row r="60" spans="1:9" ht="12" customHeight="1" x14ac:dyDescent="0.2">
      <c r="A60" s="312">
        <v>53</v>
      </c>
      <c r="B60" s="320" t="s">
        <v>50</v>
      </c>
      <c r="C60" s="314">
        <v>12.119457091223046</v>
      </c>
      <c r="D60" s="314">
        <v>7.6704259058773001</v>
      </c>
      <c r="E60" s="315">
        <v>1.5800240090888265</v>
      </c>
      <c r="F60" s="316">
        <v>12.521651463719385</v>
      </c>
      <c r="G60" s="316">
        <v>4.7118330564674844</v>
      </c>
      <c r="H60" s="317">
        <v>2.6574904742289429</v>
      </c>
      <c r="I60" s="114"/>
    </row>
    <row r="61" spans="1:9" ht="12" customHeight="1" x14ac:dyDescent="0.2">
      <c r="A61" s="312">
        <v>54</v>
      </c>
      <c r="B61" s="320" t="s">
        <v>51</v>
      </c>
      <c r="C61" s="314">
        <v>20838.198544256142</v>
      </c>
      <c r="D61" s="314">
        <v>38.734354951945193</v>
      </c>
      <c r="E61" s="315">
        <v>537.97716704224274</v>
      </c>
      <c r="F61" s="316">
        <v>24413.719349171188</v>
      </c>
      <c r="G61" s="316">
        <v>65.36422398140752</v>
      </c>
      <c r="H61" s="317">
        <v>373.50277968748668</v>
      </c>
      <c r="I61" s="114"/>
    </row>
    <row r="62" spans="1:9" ht="12" customHeight="1" x14ac:dyDescent="0.2">
      <c r="A62" s="312">
        <v>55</v>
      </c>
      <c r="B62" s="320" t="s">
        <v>52</v>
      </c>
      <c r="C62" s="314">
        <v>5.2977454111310127</v>
      </c>
      <c r="D62" s="314">
        <v>2.6231467610695365</v>
      </c>
      <c r="E62" s="315">
        <v>2.0196145674178601</v>
      </c>
      <c r="F62" s="316">
        <v>6.7243278355662923</v>
      </c>
      <c r="G62" s="316">
        <v>1.7107478876540456</v>
      </c>
      <c r="H62" s="317">
        <v>3.930636351559309</v>
      </c>
      <c r="I62" s="114"/>
    </row>
    <row r="63" spans="1:9" ht="12" customHeight="1" x14ac:dyDescent="0.2">
      <c r="A63" s="312">
        <v>56</v>
      </c>
      <c r="B63" s="320" t="s">
        <v>53</v>
      </c>
      <c r="C63" s="314">
        <v>1473.1995467078318</v>
      </c>
      <c r="D63" s="314">
        <v>420.150195424191</v>
      </c>
      <c r="E63" s="315">
        <v>3.5063640639758926</v>
      </c>
      <c r="F63" s="316">
        <v>1023.1419928793869</v>
      </c>
      <c r="G63" s="316">
        <v>379.97835446687242</v>
      </c>
      <c r="H63" s="317">
        <v>2.6926323061609745</v>
      </c>
      <c r="I63" s="114"/>
    </row>
    <row r="64" spans="1:9" ht="12" customHeight="1" x14ac:dyDescent="0.2">
      <c r="A64" s="312">
        <v>57</v>
      </c>
      <c r="B64" s="319" t="s">
        <v>322</v>
      </c>
      <c r="C64" s="314">
        <v>672.7631851762934</v>
      </c>
      <c r="D64" s="314">
        <v>67.785121165904087</v>
      </c>
      <c r="E64" s="315">
        <v>9.9249388893132675</v>
      </c>
      <c r="F64" s="316">
        <v>887.7418509990506</v>
      </c>
      <c r="G64" s="316">
        <v>24.208971844965745</v>
      </c>
      <c r="H64" s="317">
        <v>36.669952639217783</v>
      </c>
      <c r="I64" s="114"/>
    </row>
    <row r="65" spans="1:9" ht="12" customHeight="1" x14ac:dyDescent="0.2">
      <c r="A65" s="312">
        <v>58</v>
      </c>
      <c r="B65" s="319" t="s">
        <v>323</v>
      </c>
      <c r="C65" s="314">
        <v>227.52818184794353</v>
      </c>
      <c r="D65" s="314">
        <v>150.09562543878761</v>
      </c>
      <c r="E65" s="315">
        <v>1.5158881625150007</v>
      </c>
      <c r="F65" s="316">
        <v>343.2019817322697</v>
      </c>
      <c r="G65" s="316">
        <v>198.5135691287191</v>
      </c>
      <c r="H65" s="317">
        <v>1.7288590560262029</v>
      </c>
      <c r="I65" s="114"/>
    </row>
    <row r="66" spans="1:9" ht="12" customHeight="1" x14ac:dyDescent="0.2">
      <c r="A66" s="312">
        <v>59</v>
      </c>
      <c r="B66" s="319" t="s">
        <v>324</v>
      </c>
      <c r="C66" s="314">
        <v>536.35540229383332</v>
      </c>
      <c r="D66" s="314">
        <v>99.256784564359549</v>
      </c>
      <c r="E66" s="315">
        <v>5.4037152689149694</v>
      </c>
      <c r="F66" s="316">
        <v>766.06610866789617</v>
      </c>
      <c r="G66" s="316">
        <v>36.313457767448618</v>
      </c>
      <c r="H66" s="317">
        <v>21.095928500496523</v>
      </c>
      <c r="I66" s="114"/>
    </row>
    <row r="67" spans="1:9" ht="12" customHeight="1" x14ac:dyDescent="0.2">
      <c r="A67" s="312">
        <v>60</v>
      </c>
      <c r="B67" s="313" t="s">
        <v>246</v>
      </c>
      <c r="C67" s="314">
        <v>39.951611199754019</v>
      </c>
      <c r="D67" s="314">
        <v>29.418499061089108</v>
      </c>
      <c r="E67" s="315">
        <v>1.3580438321068771</v>
      </c>
      <c r="F67" s="316">
        <v>39.178187881195647</v>
      </c>
      <c r="G67" s="316">
        <v>28.426067767462008</v>
      </c>
      <c r="H67" s="317">
        <v>1.3782485921616316</v>
      </c>
      <c r="I67" s="114"/>
    </row>
    <row r="68" spans="1:9" ht="12" customHeight="1" x14ac:dyDescent="0.2">
      <c r="A68" s="312">
        <v>61</v>
      </c>
      <c r="B68" s="313" t="s">
        <v>242</v>
      </c>
      <c r="C68" s="314">
        <v>148.16212705849838</v>
      </c>
      <c r="D68" s="314">
        <v>173.71092035951531</v>
      </c>
      <c r="E68" s="315">
        <v>0.85292350504999526</v>
      </c>
      <c r="F68" s="316">
        <v>125.03676983360312</v>
      </c>
      <c r="G68" s="316">
        <v>241.0544724270687</v>
      </c>
      <c r="H68" s="317">
        <v>0.51870752935908759</v>
      </c>
      <c r="I68" s="114"/>
    </row>
    <row r="69" spans="1:9" ht="12" customHeight="1" x14ac:dyDescent="0.2">
      <c r="A69" s="312">
        <v>62</v>
      </c>
      <c r="B69" s="313" t="s">
        <v>245</v>
      </c>
      <c r="C69" s="314">
        <v>20.339187284302987</v>
      </c>
      <c r="D69" s="314">
        <v>10.749199227426255</v>
      </c>
      <c r="E69" s="315">
        <v>1.8921583695656297</v>
      </c>
      <c r="F69" s="316">
        <v>17.215941296825751</v>
      </c>
      <c r="G69" s="316">
        <v>12.345897255903365</v>
      </c>
      <c r="H69" s="317">
        <v>1.3944665940414906</v>
      </c>
      <c r="I69" s="114"/>
    </row>
    <row r="70" spans="1:9" ht="12" customHeight="1" x14ac:dyDescent="0.2">
      <c r="A70" s="312">
        <v>63</v>
      </c>
      <c r="B70" s="313" t="s">
        <v>239</v>
      </c>
      <c r="C70" s="314">
        <v>5.6761957379338268</v>
      </c>
      <c r="D70" s="314">
        <v>12.227833149915837</v>
      </c>
      <c r="E70" s="315">
        <v>0.46420291055189083</v>
      </c>
      <c r="F70" s="316">
        <v>6.3384185740261065</v>
      </c>
      <c r="G70" s="316">
        <v>9.8863331850383354</v>
      </c>
      <c r="H70" s="317">
        <v>0.64112937075785281</v>
      </c>
      <c r="I70" s="114"/>
    </row>
    <row r="71" spans="1:9" ht="12" customHeight="1" x14ac:dyDescent="0.2">
      <c r="A71" s="312">
        <v>64</v>
      </c>
      <c r="B71" s="313" t="s">
        <v>248</v>
      </c>
      <c r="C71" s="314">
        <v>180.33653711052659</v>
      </c>
      <c r="D71" s="314">
        <v>13.504154388283073</v>
      </c>
      <c r="E71" s="315">
        <v>13.354152501914243</v>
      </c>
      <c r="F71" s="316">
        <v>152.0206500588618</v>
      </c>
      <c r="G71" s="316">
        <v>9.7116490876366441</v>
      </c>
      <c r="H71" s="317">
        <v>15.653433179787228</v>
      </c>
      <c r="I71" s="114"/>
    </row>
    <row r="72" spans="1:9" ht="12" customHeight="1" x14ac:dyDescent="0.2">
      <c r="A72" s="312">
        <v>65</v>
      </c>
      <c r="B72" s="313" t="s">
        <v>249</v>
      </c>
      <c r="C72" s="314">
        <v>37979.200541266087</v>
      </c>
      <c r="D72" s="314">
        <v>1200.7650035103009</v>
      </c>
      <c r="E72" s="315">
        <v>31.629170095928998</v>
      </c>
      <c r="F72" s="316">
        <v>49432.543623208963</v>
      </c>
      <c r="G72" s="316">
        <v>1140.2425738978866</v>
      </c>
      <c r="H72" s="317">
        <v>43.35265561452001</v>
      </c>
      <c r="I72" s="114"/>
    </row>
    <row r="73" spans="1:9" ht="12" customHeight="1" x14ac:dyDescent="0.2">
      <c r="A73" s="312">
        <v>66</v>
      </c>
      <c r="B73" s="313" t="s">
        <v>247</v>
      </c>
      <c r="C73" s="314">
        <v>2157.837754564945</v>
      </c>
      <c r="D73" s="314">
        <v>946.71200148112018</v>
      </c>
      <c r="E73" s="315">
        <v>2.279296925769434</v>
      </c>
      <c r="F73" s="316">
        <v>2302.0234676891346</v>
      </c>
      <c r="G73" s="316">
        <v>964.05051089828169</v>
      </c>
      <c r="H73" s="317">
        <v>2.3878660315673277</v>
      </c>
      <c r="I73" s="114"/>
    </row>
    <row r="74" spans="1:9" ht="12" customHeight="1" x14ac:dyDescent="0.2">
      <c r="A74" s="312">
        <v>67</v>
      </c>
      <c r="B74" s="313" t="s">
        <v>240</v>
      </c>
      <c r="C74" s="314">
        <v>1.4542830540359644</v>
      </c>
      <c r="D74" s="314">
        <v>3.5925705640734957</v>
      </c>
      <c r="E74" s="315">
        <v>0.40480291983103078</v>
      </c>
      <c r="F74" s="316">
        <v>1.8213163962450412</v>
      </c>
      <c r="G74" s="316">
        <v>5.4173683109044779</v>
      </c>
      <c r="H74" s="317">
        <v>0.33619947762808766</v>
      </c>
      <c r="I74" s="114"/>
    </row>
    <row r="75" spans="1:9" ht="12" customHeight="1" x14ac:dyDescent="0.2">
      <c r="A75" s="312">
        <v>68</v>
      </c>
      <c r="B75" s="321" t="s">
        <v>237</v>
      </c>
      <c r="C75" s="314">
        <v>2.0567717478508643</v>
      </c>
      <c r="D75" s="314">
        <v>4.7330691558428599</v>
      </c>
      <c r="E75" s="315">
        <v>0.43455349586680536</v>
      </c>
      <c r="F75" s="316">
        <v>2.7700629600685036</v>
      </c>
      <c r="G75" s="316">
        <v>1.3115733805347682</v>
      </c>
      <c r="H75" s="317">
        <v>2.1120152339010305</v>
      </c>
      <c r="I75" s="114"/>
    </row>
    <row r="76" spans="1:9" ht="12" customHeight="1" x14ac:dyDescent="0.2">
      <c r="A76" s="312">
        <v>69</v>
      </c>
      <c r="B76" s="321" t="s">
        <v>243</v>
      </c>
      <c r="C76" s="314">
        <v>2.2991522568568579</v>
      </c>
      <c r="D76" s="314">
        <v>2.5376093666868345</v>
      </c>
      <c r="E76" s="315">
        <v>0.90603080483529574</v>
      </c>
      <c r="F76" s="316">
        <v>2.3614786734583997</v>
      </c>
      <c r="G76" s="316">
        <v>2.109922394773323</v>
      </c>
      <c r="H76" s="317">
        <v>1.1192253702355257</v>
      </c>
      <c r="I76" s="114"/>
    </row>
    <row r="77" spans="1:9" ht="12" customHeight="1" x14ac:dyDescent="0.2">
      <c r="A77" s="312">
        <v>70</v>
      </c>
      <c r="B77" s="321" t="s">
        <v>287</v>
      </c>
      <c r="C77" s="314">
        <v>101.00049181129469</v>
      </c>
      <c r="D77" s="314">
        <v>22.152484232747824</v>
      </c>
      <c r="E77" s="315">
        <v>4.5593302651802166</v>
      </c>
      <c r="F77" s="316">
        <v>97.193530365501815</v>
      </c>
      <c r="G77" s="316">
        <v>27.008308776566146</v>
      </c>
      <c r="H77" s="317">
        <v>3.5986529615594489</v>
      </c>
      <c r="I77" s="114"/>
    </row>
    <row r="78" spans="1:9" ht="12" customHeight="1" x14ac:dyDescent="0.2">
      <c r="A78" s="312">
        <v>71</v>
      </c>
      <c r="B78" s="321" t="s">
        <v>288</v>
      </c>
      <c r="C78" s="314">
        <v>12.476403041269908</v>
      </c>
      <c r="D78" s="314">
        <v>17.978719213234058</v>
      </c>
      <c r="E78" s="315">
        <v>0.69395394039449043</v>
      </c>
      <c r="F78" s="316">
        <v>16.635204055026545</v>
      </c>
      <c r="G78" s="316">
        <v>13.179618865478352</v>
      </c>
      <c r="H78" s="317">
        <v>1.2621915872392546</v>
      </c>
      <c r="I78" s="114"/>
    </row>
    <row r="79" spans="1:9" ht="12" customHeight="1" x14ac:dyDescent="0.2">
      <c r="A79" s="312">
        <v>72</v>
      </c>
      <c r="B79" s="321" t="s">
        <v>289</v>
      </c>
      <c r="C79" s="314">
        <v>7.4678318203024823</v>
      </c>
      <c r="D79" s="314">
        <v>6.8761311058449239</v>
      </c>
      <c r="E79" s="315">
        <v>1.0860514009040045</v>
      </c>
      <c r="F79" s="316">
        <v>9.1693631211308961</v>
      </c>
      <c r="G79" s="316">
        <v>7.1596829040240966</v>
      </c>
      <c r="H79" s="317">
        <v>1.2806940257056998</v>
      </c>
      <c r="I79" s="114"/>
    </row>
    <row r="80" spans="1:9" ht="12" customHeight="1" x14ac:dyDescent="0.2">
      <c r="A80" s="312">
        <v>73</v>
      </c>
      <c r="B80" s="321" t="s">
        <v>290</v>
      </c>
      <c r="C80" s="314">
        <v>0.47264758356344827</v>
      </c>
      <c r="D80" s="314">
        <v>0.53165962158594771</v>
      </c>
      <c r="E80" s="315">
        <v>0.88900410031804611</v>
      </c>
      <c r="F80" s="316">
        <v>0.67030020941725388</v>
      </c>
      <c r="G80" s="316">
        <v>0.46077167204115466</v>
      </c>
      <c r="H80" s="317">
        <v>1.4547339823386209</v>
      </c>
      <c r="I80" s="114"/>
    </row>
    <row r="81" spans="1:13" ht="12" customHeight="1" x14ac:dyDescent="0.2">
      <c r="A81" s="312">
        <v>74</v>
      </c>
      <c r="B81" s="321" t="s">
        <v>291</v>
      </c>
      <c r="C81" s="314">
        <v>9.2381118605583072</v>
      </c>
      <c r="D81" s="314">
        <v>6.5571353328933561</v>
      </c>
      <c r="E81" s="315">
        <v>1.4088639919045201</v>
      </c>
      <c r="F81" s="316">
        <v>7.1584624928791341</v>
      </c>
      <c r="G81" s="316">
        <v>6.4508034085761663</v>
      </c>
      <c r="H81" s="317">
        <v>1.1097009224249734</v>
      </c>
      <c r="I81" s="114"/>
    </row>
    <row r="82" spans="1:13" ht="12" customHeight="1" x14ac:dyDescent="0.2">
      <c r="A82" s="312">
        <v>75</v>
      </c>
      <c r="B82" s="321" t="s">
        <v>292</v>
      </c>
      <c r="C82" s="314">
        <v>12.666955239500414</v>
      </c>
      <c r="D82" s="314">
        <v>87.971945385088148</v>
      </c>
      <c r="E82" s="315">
        <v>0.14398857708616217</v>
      </c>
      <c r="F82" s="316">
        <v>16.241889689725767</v>
      </c>
      <c r="G82" s="316">
        <v>81.273034153105215</v>
      </c>
      <c r="H82" s="317">
        <v>0.19984352570286326</v>
      </c>
      <c r="I82" s="114"/>
    </row>
    <row r="83" spans="1:13" ht="12" customHeight="1" x14ac:dyDescent="0.2">
      <c r="A83" s="312">
        <v>76</v>
      </c>
      <c r="B83" s="321" t="s">
        <v>293</v>
      </c>
      <c r="C83" s="314">
        <v>473.67881465485942</v>
      </c>
      <c r="D83" s="314">
        <v>211.88408118938636</v>
      </c>
      <c r="E83" s="315">
        <v>2.2355564042183778</v>
      </c>
      <c r="F83" s="316">
        <v>445.9730726656129</v>
      </c>
      <c r="G83" s="316">
        <v>290.21526543638271</v>
      </c>
      <c r="H83" s="317">
        <v>1.5366974993373443</v>
      </c>
      <c r="I83" s="114"/>
    </row>
    <row r="84" spans="1:13" ht="12" customHeight="1" x14ac:dyDescent="0.2">
      <c r="A84" s="312">
        <v>77</v>
      </c>
      <c r="B84" s="321" t="s">
        <v>294</v>
      </c>
      <c r="C84" s="314">
        <v>7.4215397071115587</v>
      </c>
      <c r="D84" s="314">
        <v>10.983596782747593</v>
      </c>
      <c r="E84" s="315">
        <v>0.67569302241401374</v>
      </c>
      <c r="F84" s="316">
        <v>12.444197892732515</v>
      </c>
      <c r="G84" s="316">
        <v>8.4730603752624294</v>
      </c>
      <c r="H84" s="317">
        <v>1.4686780621868389</v>
      </c>
      <c r="I84" s="114"/>
    </row>
    <row r="85" spans="1:13" ht="12" customHeight="1" x14ac:dyDescent="0.2">
      <c r="A85" s="312">
        <v>78</v>
      </c>
      <c r="B85" s="321" t="s">
        <v>295</v>
      </c>
      <c r="C85" s="314">
        <v>6.2672674471549898</v>
      </c>
      <c r="D85" s="314">
        <v>9.8938252835992309</v>
      </c>
      <c r="E85" s="315">
        <v>0.63345240768948052</v>
      </c>
      <c r="F85" s="316">
        <v>6.752028465166978</v>
      </c>
      <c r="G85" s="316">
        <v>9.8368003540107622</v>
      </c>
      <c r="H85" s="317">
        <v>0.68640495101783483</v>
      </c>
      <c r="I85" s="114"/>
    </row>
    <row r="86" spans="1:13" ht="12" customHeight="1" x14ac:dyDescent="0.2">
      <c r="A86" s="312">
        <v>79</v>
      </c>
      <c r="B86" s="321" t="s">
        <v>296</v>
      </c>
      <c r="C86" s="314">
        <v>3.0163509423776427</v>
      </c>
      <c r="D86" s="314">
        <v>2.9772938808813074</v>
      </c>
      <c r="E86" s="315">
        <v>1.0131183091286824</v>
      </c>
      <c r="F86" s="316">
        <v>2.4577674345299307</v>
      </c>
      <c r="G86" s="316">
        <v>2.2684143854333771</v>
      </c>
      <c r="H86" s="317">
        <v>1.0834737472626184</v>
      </c>
      <c r="I86" s="114"/>
    </row>
    <row r="87" spans="1:13" ht="12" customHeight="1" x14ac:dyDescent="0.2">
      <c r="A87" s="312">
        <v>80</v>
      </c>
      <c r="B87" s="321" t="s">
        <v>297</v>
      </c>
      <c r="C87" s="314">
        <v>217.04828323616761</v>
      </c>
      <c r="D87" s="314">
        <v>133.92304713851755</v>
      </c>
      <c r="E87" s="315">
        <v>1.6206940319366616</v>
      </c>
      <c r="F87" s="316">
        <v>192.63017824316375</v>
      </c>
      <c r="G87" s="316">
        <v>111.17010023271874</v>
      </c>
      <c r="H87" s="317">
        <v>1.732751682690939</v>
      </c>
      <c r="I87" s="114"/>
    </row>
    <row r="88" spans="1:13" ht="12" customHeight="1" x14ac:dyDescent="0.2">
      <c r="A88" s="312">
        <v>81</v>
      </c>
      <c r="B88" s="321" t="s">
        <v>372</v>
      </c>
      <c r="C88" s="314">
        <v>29.776797764497239</v>
      </c>
      <c r="D88" s="314">
        <v>9.605317163319457</v>
      </c>
      <c r="E88" s="315">
        <v>3.1000327483415253</v>
      </c>
      <c r="F88" s="316">
        <v>29.931482428208916</v>
      </c>
      <c r="G88" s="316">
        <v>15.559904925082071</v>
      </c>
      <c r="H88" s="317">
        <v>1.9236288764181535</v>
      </c>
      <c r="I88" s="114"/>
    </row>
    <row r="89" spans="1:13" ht="12" customHeight="1" x14ac:dyDescent="0.2">
      <c r="A89" s="312">
        <v>82</v>
      </c>
      <c r="B89" s="321" t="s">
        <v>373</v>
      </c>
      <c r="C89" s="314">
        <v>19.172304707819148</v>
      </c>
      <c r="D89" s="314">
        <v>24.101902845229631</v>
      </c>
      <c r="E89" s="315">
        <v>0.79546850847977035</v>
      </c>
      <c r="F89" s="316">
        <v>22.223030019910492</v>
      </c>
      <c r="G89" s="316">
        <v>30.871702026757365</v>
      </c>
      <c r="H89" s="317">
        <v>0.71985114395860561</v>
      </c>
      <c r="I89" s="114"/>
    </row>
    <row r="90" spans="1:13" ht="12" customHeight="1" x14ac:dyDescent="0.2">
      <c r="A90" s="312">
        <v>83</v>
      </c>
      <c r="B90" s="321" t="s">
        <v>374</v>
      </c>
      <c r="C90" s="314">
        <v>19.137930338105441</v>
      </c>
      <c r="D90" s="314">
        <v>9.0027695921887148</v>
      </c>
      <c r="E90" s="315">
        <v>2.1257825319344543</v>
      </c>
      <c r="F90" s="316">
        <v>21.569916995350091</v>
      </c>
      <c r="G90" s="316">
        <v>11.554735775801264</v>
      </c>
      <c r="H90" s="317">
        <v>1.8667598648619315</v>
      </c>
      <c r="I90" s="114"/>
    </row>
    <row r="91" spans="1:13" ht="12" customHeight="1" x14ac:dyDescent="0.2">
      <c r="A91" s="312">
        <v>84</v>
      </c>
      <c r="B91" s="321" t="s">
        <v>375</v>
      </c>
      <c r="C91" s="314">
        <v>5.4053696374801623</v>
      </c>
      <c r="D91" s="314">
        <v>4.0406131240532028</v>
      </c>
      <c r="E91" s="315">
        <v>1.337759758612562</v>
      </c>
      <c r="F91" s="316">
        <v>6.625659762316702</v>
      </c>
      <c r="G91" s="316">
        <v>6.805243156300131</v>
      </c>
      <c r="H91" s="317">
        <v>0.97361102463808735</v>
      </c>
      <c r="I91" s="246"/>
      <c r="J91" s="56"/>
      <c r="K91" s="56"/>
      <c r="L91" s="56"/>
      <c r="M91" s="56"/>
    </row>
    <row r="92" spans="1:13" s="74" customFormat="1" ht="12" customHeight="1" x14ac:dyDescent="0.2">
      <c r="A92" s="322">
        <v>85</v>
      </c>
      <c r="B92" s="375" t="s">
        <v>376</v>
      </c>
      <c r="C92" s="373">
        <v>207.66805343588342</v>
      </c>
      <c r="D92" s="373">
        <v>22.758982850747067</v>
      </c>
      <c r="E92" s="376">
        <v>9.1246632065134978</v>
      </c>
      <c r="F92" s="374">
        <v>196.7387652358793</v>
      </c>
      <c r="G92" s="374">
        <v>30.76056208458867</v>
      </c>
      <c r="H92" s="323">
        <v>6.3958117766140319</v>
      </c>
      <c r="I92" s="318"/>
    </row>
    <row r="93" spans="1:13" ht="12" customHeight="1" x14ac:dyDescent="0.2">
      <c r="A93" s="324"/>
      <c r="B93" s="421"/>
      <c r="C93" s="421"/>
      <c r="D93" s="421"/>
      <c r="E93" s="421"/>
      <c r="F93" s="421"/>
      <c r="G93" s="421"/>
      <c r="H93" s="421"/>
      <c r="I93" s="245"/>
      <c r="J93" s="245"/>
      <c r="K93" s="245"/>
      <c r="L93" s="245"/>
      <c r="M93" s="245"/>
    </row>
    <row r="94" spans="1:13" ht="13.5" customHeight="1" x14ac:dyDescent="0.2">
      <c r="B94" s="421"/>
      <c r="C94" s="421"/>
      <c r="D94" s="421"/>
      <c r="E94" s="421"/>
      <c r="F94" s="421"/>
      <c r="G94" s="421"/>
      <c r="H94" s="421"/>
      <c r="I94" s="114"/>
    </row>
    <row r="95" spans="1:13" x14ac:dyDescent="0.2">
      <c r="F95" s="124"/>
      <c r="G95" s="124"/>
      <c r="H95" s="124"/>
      <c r="I95" s="114"/>
    </row>
    <row r="96" spans="1:13" x14ac:dyDescent="0.2">
      <c r="B96" s="56"/>
      <c r="F96" s="124"/>
      <c r="G96" s="124"/>
      <c r="H96" s="124"/>
      <c r="I96" s="114"/>
    </row>
    <row r="97" spans="2:9" x14ac:dyDescent="0.2">
      <c r="B97" s="94"/>
      <c r="E97" s="56"/>
      <c r="F97" s="124"/>
      <c r="G97" s="124"/>
      <c r="H97" s="124"/>
      <c r="I97" s="114"/>
    </row>
    <row r="98" spans="2:9" x14ac:dyDescent="0.2">
      <c r="B98" s="94"/>
      <c r="F98" s="124"/>
      <c r="G98" s="124"/>
      <c r="H98" s="124"/>
      <c r="I98" s="114"/>
    </row>
    <row r="99" spans="2:9" x14ac:dyDescent="0.2">
      <c r="B99" s="422"/>
      <c r="C99" s="422"/>
      <c r="D99" s="422"/>
      <c r="E99" s="422"/>
    </row>
    <row r="100" spans="2:9" x14ac:dyDescent="0.2">
      <c r="B100" s="422"/>
      <c r="C100" s="422"/>
      <c r="D100" s="422"/>
      <c r="E100" s="422"/>
    </row>
    <row r="101" spans="2:9" x14ac:dyDescent="0.2">
      <c r="C101" s="257"/>
      <c r="D101" s="257"/>
      <c r="E101" s="257"/>
    </row>
    <row r="102" spans="2:9" x14ac:dyDescent="0.2">
      <c r="B102" s="257"/>
      <c r="C102" s="257"/>
      <c r="D102" s="257"/>
      <c r="E102" s="257"/>
    </row>
    <row r="103" spans="2:9" x14ac:dyDescent="0.2">
      <c r="B103" s="125"/>
      <c r="C103" s="257"/>
      <c r="D103" s="257"/>
      <c r="E103" s="257"/>
    </row>
    <row r="104" spans="2:9" x14ac:dyDescent="0.2">
      <c r="B104" s="257"/>
      <c r="C104" s="257"/>
      <c r="D104" s="257"/>
      <c r="E104" s="257"/>
    </row>
  </sheetData>
  <sortState ref="A7:H75">
    <sortCondition ref="A7:A75"/>
  </sortState>
  <mergeCells count="14">
    <mergeCell ref="B93:H94"/>
    <mergeCell ref="B99:E100"/>
    <mergeCell ref="A2:H2"/>
    <mergeCell ref="A4:A7"/>
    <mergeCell ref="B4:B7"/>
    <mergeCell ref="F4:H4"/>
    <mergeCell ref="C4:E5"/>
    <mergeCell ref="F5:H5"/>
    <mergeCell ref="C6:C7"/>
    <mergeCell ref="D6:D7"/>
    <mergeCell ref="E6:E7"/>
    <mergeCell ref="F6:F7"/>
    <mergeCell ref="G6:G7"/>
    <mergeCell ref="H6:H7"/>
  </mergeCells>
  <phoneticPr fontId="2" type="noConversion"/>
  <pageMargins left="0.74803149606299213" right="0.74803149606299213" top="0.98425196850393704" bottom="0.98425196850393704" header="0" footer="0"/>
  <pageSetup scale="67"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BJ180"/>
  <sheetViews>
    <sheetView showGridLines="0" topLeftCell="B1" zoomScale="110" zoomScaleNormal="110" workbookViewId="0">
      <selection activeCell="C2" sqref="C2:C86"/>
    </sheetView>
  </sheetViews>
  <sheetFormatPr baseColWidth="10" defaultColWidth="11.5703125" defaultRowHeight="11.25" x14ac:dyDescent="0.2"/>
  <cols>
    <col min="1" max="1" width="2.7109375" style="126" bestFit="1" customWidth="1"/>
    <col min="2" max="2" width="77.85546875" style="137" bestFit="1" customWidth="1"/>
    <col min="3" max="3" width="10.42578125" style="126" customWidth="1"/>
    <col min="4" max="4" width="2.85546875" style="126" customWidth="1"/>
    <col min="5" max="5" width="9.85546875" style="126" customWidth="1"/>
    <col min="6" max="6" width="8.85546875" style="126" customWidth="1"/>
    <col min="7" max="7" width="8.42578125" style="126" customWidth="1"/>
    <col min="8" max="9" width="7.85546875" style="126" customWidth="1"/>
    <col min="10" max="10" width="12.42578125" style="126" customWidth="1"/>
    <col min="11" max="11" width="8.5703125" style="126" bestFit="1" customWidth="1"/>
    <col min="12" max="12" width="3.85546875" style="126" bestFit="1" customWidth="1"/>
    <col min="13" max="13" width="13.140625" style="126" customWidth="1"/>
    <col min="14" max="18" width="3.42578125" style="126" customWidth="1"/>
    <col min="19" max="19" width="14.28515625" style="126" customWidth="1"/>
    <col min="20" max="20" width="14.140625" style="126" customWidth="1"/>
    <col min="21" max="21" width="9.7109375" style="126" customWidth="1"/>
    <col min="22" max="24" width="14.140625" style="126" bestFit="1" customWidth="1"/>
    <col min="25" max="25" width="14.140625" style="178" customWidth="1"/>
    <col min="26" max="29" width="14.140625" style="126" customWidth="1"/>
    <col min="30" max="30" width="8.85546875" style="126" bestFit="1" customWidth="1"/>
    <col min="31" max="31" width="6.5703125" style="126" bestFit="1" customWidth="1"/>
    <col min="32" max="32" width="8.85546875" style="126" bestFit="1" customWidth="1"/>
    <col min="33" max="33" width="6.7109375" style="126" bestFit="1" customWidth="1"/>
    <col min="34" max="37" width="8.85546875" style="126" bestFit="1" customWidth="1"/>
    <col min="38" max="38" width="9.140625" style="127" customWidth="1"/>
    <col min="39" max="39" width="8.7109375" style="127" customWidth="1"/>
    <col min="40" max="41" width="8.85546875" style="126" customWidth="1"/>
    <col min="42" max="42" width="8.85546875" style="126" bestFit="1" customWidth="1"/>
    <col min="43" max="43" width="14.140625" style="126" bestFit="1" customWidth="1"/>
    <col min="44" max="44" width="13.85546875" style="126" bestFit="1" customWidth="1"/>
    <col min="45" max="45" width="12.7109375" style="126" bestFit="1" customWidth="1"/>
    <col min="46" max="46" width="14.7109375" style="126" bestFit="1" customWidth="1"/>
    <col min="47" max="47" width="12.28515625" style="126" bestFit="1" customWidth="1"/>
    <col min="48" max="48" width="15" style="126" bestFit="1" customWidth="1"/>
    <col min="49" max="16384" width="11.5703125" style="126"/>
  </cols>
  <sheetData>
    <row r="1" spans="1:62" ht="26.45" customHeight="1" x14ac:dyDescent="0.2">
      <c r="A1" s="128" t="s">
        <v>198</v>
      </c>
      <c r="B1" s="129" t="s">
        <v>54</v>
      </c>
      <c r="C1" s="128" t="s">
        <v>55</v>
      </c>
      <c r="D1" s="128"/>
      <c r="E1" s="130" t="s">
        <v>377</v>
      </c>
      <c r="F1" s="169" t="s">
        <v>487</v>
      </c>
      <c r="G1" s="128" t="s">
        <v>278</v>
      </c>
      <c r="H1" s="128" t="s">
        <v>283</v>
      </c>
      <c r="I1" s="259"/>
      <c r="J1" s="131" t="s">
        <v>487</v>
      </c>
      <c r="K1" s="260" t="s">
        <v>282</v>
      </c>
      <c r="L1" s="131"/>
      <c r="M1" s="131" t="s">
        <v>485</v>
      </c>
      <c r="S1" s="126">
        <v>202203</v>
      </c>
      <c r="T1" s="126">
        <v>202112</v>
      </c>
      <c r="U1" s="126">
        <v>202109</v>
      </c>
      <c r="V1" s="126">
        <v>202106</v>
      </c>
      <c r="W1" s="126">
        <v>202103</v>
      </c>
      <c r="X1" s="126">
        <v>202012</v>
      </c>
      <c r="Y1" s="174">
        <v>202009</v>
      </c>
      <c r="Z1" s="126">
        <v>202006</v>
      </c>
      <c r="AA1" s="155">
        <v>202003</v>
      </c>
      <c r="AB1" s="126">
        <v>201912</v>
      </c>
      <c r="AC1" s="126">
        <v>201909</v>
      </c>
      <c r="AD1" s="149">
        <v>201906</v>
      </c>
      <c r="AE1" s="149">
        <v>201903</v>
      </c>
      <c r="AF1" s="149">
        <v>201812</v>
      </c>
      <c r="AG1" s="149">
        <v>201809</v>
      </c>
      <c r="AH1" s="149" t="s">
        <v>365</v>
      </c>
      <c r="AI1" s="149" t="s">
        <v>362</v>
      </c>
      <c r="AJ1" s="149" t="s">
        <v>357</v>
      </c>
      <c r="AK1" s="149" t="s">
        <v>355</v>
      </c>
      <c r="AL1" s="149" t="s">
        <v>346</v>
      </c>
      <c r="AM1" s="149" t="s">
        <v>345</v>
      </c>
      <c r="AN1" s="149" t="s">
        <v>327</v>
      </c>
      <c r="AO1" s="138"/>
      <c r="AP1" s="149" t="s">
        <v>326</v>
      </c>
      <c r="AQ1" s="149" t="s">
        <v>328</v>
      </c>
      <c r="AR1" s="149" t="s">
        <v>329</v>
      </c>
      <c r="AS1" s="149" t="s">
        <v>330</v>
      </c>
      <c r="AT1" s="149" t="s">
        <v>331</v>
      </c>
      <c r="AU1" s="149" t="s">
        <v>332</v>
      </c>
      <c r="AV1" s="149" t="s">
        <v>333</v>
      </c>
      <c r="AW1" s="149" t="s">
        <v>334</v>
      </c>
      <c r="AX1" s="149" t="s">
        <v>335</v>
      </c>
      <c r="AY1" s="149" t="s">
        <v>336</v>
      </c>
      <c r="AZ1" s="149" t="s">
        <v>337</v>
      </c>
      <c r="BA1" s="149" t="s">
        <v>338</v>
      </c>
      <c r="BB1" s="149" t="s">
        <v>339</v>
      </c>
      <c r="BC1" s="149" t="s">
        <v>340</v>
      </c>
      <c r="BD1" s="149" t="s">
        <v>341</v>
      </c>
      <c r="BE1" s="149" t="s">
        <v>342</v>
      </c>
      <c r="BF1" s="149" t="s">
        <v>343</v>
      </c>
      <c r="BJ1" s="126">
        <v>201806</v>
      </c>
    </row>
    <row r="2" spans="1:62" x14ac:dyDescent="0.2">
      <c r="A2" s="132">
        <v>1</v>
      </c>
      <c r="B2" s="249">
        <v>71720</v>
      </c>
      <c r="C2" s="134">
        <v>5811</v>
      </c>
      <c r="D2" s="132"/>
      <c r="E2" s="135">
        <v>2245</v>
      </c>
      <c r="F2" s="248">
        <v>3566</v>
      </c>
      <c r="G2" s="134">
        <f>F2+E2</f>
        <v>5811</v>
      </c>
      <c r="H2" s="132">
        <f>I2-A2</f>
        <v>0</v>
      </c>
      <c r="I2" s="166">
        <v>1</v>
      </c>
      <c r="J2" s="248">
        <v>3566</v>
      </c>
      <c r="K2" s="168">
        <f t="shared" ref="K2:K33" si="0">J2-M2</f>
        <v>89</v>
      </c>
      <c r="L2" s="136">
        <v>1</v>
      </c>
      <c r="M2" s="136">
        <v>3477</v>
      </c>
      <c r="S2" s="126" t="s">
        <v>307</v>
      </c>
      <c r="T2" s="155" t="s">
        <v>307</v>
      </c>
      <c r="U2" s="126" t="s">
        <v>307</v>
      </c>
      <c r="V2" s="126" t="s">
        <v>307</v>
      </c>
      <c r="W2" s="126" t="s">
        <v>307</v>
      </c>
      <c r="X2" s="126" t="s">
        <v>307</v>
      </c>
      <c r="Y2" s="179" t="s">
        <v>307</v>
      </c>
      <c r="Z2" s="126" t="s">
        <v>307</v>
      </c>
      <c r="AA2" s="126" t="s">
        <v>307</v>
      </c>
      <c r="AB2" s="126" t="s">
        <v>307</v>
      </c>
      <c r="AC2" s="126" t="s">
        <v>307</v>
      </c>
      <c r="AD2" s="126" t="s">
        <v>307</v>
      </c>
      <c r="AE2" s="126" t="s">
        <v>307</v>
      </c>
      <c r="AF2" s="126" t="s">
        <v>307</v>
      </c>
      <c r="AG2" s="126" t="s">
        <v>307</v>
      </c>
      <c r="AH2" s="126" t="s">
        <v>307</v>
      </c>
      <c r="AI2" s="126" t="s">
        <v>307</v>
      </c>
      <c r="AJ2" s="126" t="s">
        <v>307</v>
      </c>
      <c r="AK2" s="126" t="s">
        <v>307</v>
      </c>
      <c r="AL2" s="126" t="s">
        <v>307</v>
      </c>
      <c r="AM2" s="126" t="s">
        <v>307</v>
      </c>
      <c r="AN2" s="127" t="s">
        <v>307</v>
      </c>
      <c r="AP2" s="126" t="s">
        <v>307</v>
      </c>
      <c r="AQ2" s="126" t="s">
        <v>307</v>
      </c>
      <c r="AR2" s="126" t="s">
        <v>307</v>
      </c>
      <c r="AS2" s="126" t="s">
        <v>307</v>
      </c>
      <c r="AT2" s="126" t="s">
        <v>307</v>
      </c>
      <c r="AU2" s="126" t="s">
        <v>307</v>
      </c>
      <c r="AV2" s="126" t="s">
        <v>307</v>
      </c>
      <c r="AW2" s="126" t="s">
        <v>307</v>
      </c>
      <c r="AX2" s="126" t="s">
        <v>307</v>
      </c>
      <c r="AY2" s="126" t="s">
        <v>307</v>
      </c>
      <c r="AZ2" s="126" t="s">
        <v>307</v>
      </c>
      <c r="BA2" s="126" t="s">
        <v>307</v>
      </c>
      <c r="BB2" s="126" t="s">
        <v>307</v>
      </c>
      <c r="BC2" s="126" t="s">
        <v>307</v>
      </c>
      <c r="BD2" s="126" t="s">
        <v>307</v>
      </c>
      <c r="BE2" s="126" t="s">
        <v>307</v>
      </c>
      <c r="BF2" s="126" t="s">
        <v>307</v>
      </c>
      <c r="BJ2" s="126" t="s">
        <v>307</v>
      </c>
    </row>
    <row r="3" spans="1:62" x14ac:dyDescent="0.2">
      <c r="A3" s="132">
        <v>2</v>
      </c>
      <c r="B3" s="249">
        <v>103996</v>
      </c>
      <c r="C3" s="134">
        <v>5721</v>
      </c>
      <c r="D3" s="132"/>
      <c r="E3" s="135">
        <v>2542</v>
      </c>
      <c r="F3" s="248">
        <v>3179</v>
      </c>
      <c r="G3" s="134">
        <f t="shared" ref="G3:G66" si="1">F3+E3</f>
        <v>5721</v>
      </c>
      <c r="H3" s="132">
        <f t="shared" ref="H3:H66" si="2">I3-A3</f>
        <v>0</v>
      </c>
      <c r="I3" s="166">
        <v>2</v>
      </c>
      <c r="J3" s="248">
        <v>3179</v>
      </c>
      <c r="K3" s="168">
        <f t="shared" si="0"/>
        <v>42</v>
      </c>
      <c r="L3" s="136">
        <v>2</v>
      </c>
      <c r="M3" s="136">
        <v>3137</v>
      </c>
      <c r="S3" s="126" t="s">
        <v>279</v>
      </c>
      <c r="T3" s="155" t="s">
        <v>279</v>
      </c>
      <c r="U3" s="126" t="s">
        <v>279</v>
      </c>
      <c r="V3" s="126" t="s">
        <v>279</v>
      </c>
      <c r="W3" s="126" t="s">
        <v>279</v>
      </c>
      <c r="X3" s="126" t="s">
        <v>279</v>
      </c>
      <c r="Y3" s="179" t="s">
        <v>279</v>
      </c>
      <c r="Z3" s="126" t="s">
        <v>279</v>
      </c>
      <c r="AA3" s="126" t="s">
        <v>279</v>
      </c>
      <c r="AB3" s="126" t="s">
        <v>279</v>
      </c>
      <c r="AC3" s="126" t="s">
        <v>279</v>
      </c>
      <c r="AD3" s="126" t="s">
        <v>279</v>
      </c>
      <c r="AE3" s="126" t="s">
        <v>279</v>
      </c>
      <c r="AF3" s="126" t="s">
        <v>279</v>
      </c>
      <c r="AG3" s="126" t="s">
        <v>279</v>
      </c>
      <c r="AH3" s="126" t="s">
        <v>279</v>
      </c>
      <c r="AI3" s="126" t="s">
        <v>279</v>
      </c>
      <c r="AJ3" s="126" t="s">
        <v>279</v>
      </c>
      <c r="AK3" s="126" t="s">
        <v>279</v>
      </c>
      <c r="AL3" s="126" t="s">
        <v>279</v>
      </c>
      <c r="AM3" s="126" t="s">
        <v>279</v>
      </c>
      <c r="AN3" s="127" t="s">
        <v>279</v>
      </c>
      <c r="AP3" s="126" t="s">
        <v>279</v>
      </c>
      <c r="AQ3" s="126" t="s">
        <v>279</v>
      </c>
      <c r="AR3" s="126" t="s">
        <v>279</v>
      </c>
      <c r="AS3" s="126" t="s">
        <v>279</v>
      </c>
      <c r="AT3" s="126" t="s">
        <v>279</v>
      </c>
      <c r="AU3" s="126" t="s">
        <v>279</v>
      </c>
      <c r="AV3" s="126" t="s">
        <v>279</v>
      </c>
      <c r="AW3" s="126" t="s">
        <v>279</v>
      </c>
      <c r="AX3" s="126" t="s">
        <v>279</v>
      </c>
      <c r="AY3" s="126" t="s">
        <v>279</v>
      </c>
      <c r="AZ3" s="126" t="s">
        <v>279</v>
      </c>
      <c r="BA3" s="126" t="s">
        <v>279</v>
      </c>
      <c r="BB3" s="126" t="s">
        <v>279</v>
      </c>
      <c r="BC3" s="126" t="s">
        <v>279</v>
      </c>
      <c r="BD3" s="126" t="s">
        <v>279</v>
      </c>
      <c r="BE3" s="126" t="s">
        <v>279</v>
      </c>
      <c r="BF3" s="126" t="s">
        <v>279</v>
      </c>
      <c r="BJ3" s="126" t="s">
        <v>279</v>
      </c>
    </row>
    <row r="4" spans="1:62" x14ac:dyDescent="0.2">
      <c r="A4" s="132">
        <v>3</v>
      </c>
      <c r="B4" s="249">
        <v>6826891</v>
      </c>
      <c r="C4" s="134">
        <v>24461</v>
      </c>
      <c r="D4" s="132"/>
      <c r="E4" s="135">
        <v>9170</v>
      </c>
      <c r="F4" s="248">
        <v>15291</v>
      </c>
      <c r="G4" s="134">
        <f t="shared" si="1"/>
        <v>24461</v>
      </c>
      <c r="H4" s="132">
        <f t="shared" si="2"/>
        <v>0</v>
      </c>
      <c r="I4" s="166">
        <v>3</v>
      </c>
      <c r="J4" s="248">
        <v>15291</v>
      </c>
      <c r="K4" s="168">
        <f t="shared" si="0"/>
        <v>421</v>
      </c>
      <c r="L4" s="136">
        <v>3</v>
      </c>
      <c r="M4" s="136">
        <v>14870</v>
      </c>
      <c r="R4" s="126">
        <v>1</v>
      </c>
      <c r="S4" s="155">
        <v>3566</v>
      </c>
      <c r="T4" s="155">
        <v>3477</v>
      </c>
      <c r="U4" s="155">
        <v>3309</v>
      </c>
      <c r="V4" s="155">
        <v>3210</v>
      </c>
      <c r="W4" s="155">
        <v>3125</v>
      </c>
      <c r="X4" s="155">
        <v>3021</v>
      </c>
      <c r="Y4" s="175">
        <v>2920</v>
      </c>
      <c r="Z4" s="126">
        <v>2818</v>
      </c>
      <c r="AA4" s="155">
        <v>2769</v>
      </c>
      <c r="AB4" s="155">
        <v>2636</v>
      </c>
      <c r="AC4" s="155">
        <v>2580</v>
      </c>
      <c r="AD4" s="155">
        <v>2475</v>
      </c>
      <c r="AE4" s="155">
        <v>2374</v>
      </c>
      <c r="AF4" s="155">
        <v>2273</v>
      </c>
      <c r="AG4" s="126">
        <v>2170</v>
      </c>
      <c r="AH4" s="126">
        <v>2072</v>
      </c>
      <c r="AI4" s="126">
        <v>2049</v>
      </c>
      <c r="AJ4" s="126">
        <v>1948</v>
      </c>
      <c r="AK4" s="126">
        <v>1844</v>
      </c>
      <c r="AL4" s="126">
        <v>1749</v>
      </c>
      <c r="AM4" s="126">
        <v>1649</v>
      </c>
      <c r="AN4" s="127">
        <v>1568</v>
      </c>
      <c r="AP4" s="126">
        <v>1458</v>
      </c>
      <c r="AQ4" s="126">
        <v>1343</v>
      </c>
      <c r="AR4" s="126">
        <v>1235</v>
      </c>
      <c r="AS4" s="126">
        <v>1165</v>
      </c>
      <c r="AT4" s="126">
        <v>1056</v>
      </c>
      <c r="AU4" s="126">
        <v>951</v>
      </c>
      <c r="AV4" s="126">
        <v>861</v>
      </c>
      <c r="AW4" s="126">
        <v>782</v>
      </c>
      <c r="AX4" s="126">
        <v>708</v>
      </c>
      <c r="AY4" s="126">
        <v>572</v>
      </c>
      <c r="AZ4" s="126">
        <v>482</v>
      </c>
      <c r="BA4" s="126">
        <v>403</v>
      </c>
      <c r="BB4" s="126">
        <v>322</v>
      </c>
      <c r="BC4" s="126">
        <v>255</v>
      </c>
      <c r="BD4" s="126">
        <v>205</v>
      </c>
      <c r="BE4" s="126">
        <v>144</v>
      </c>
      <c r="BF4" s="126">
        <v>70</v>
      </c>
      <c r="BJ4" s="155">
        <v>2072</v>
      </c>
    </row>
    <row r="5" spans="1:62" x14ac:dyDescent="0.2">
      <c r="A5" s="132">
        <v>4</v>
      </c>
      <c r="B5" s="249">
        <v>284780</v>
      </c>
      <c r="C5" s="134">
        <v>20553</v>
      </c>
      <c r="D5" s="132"/>
      <c r="E5" s="135">
        <v>5139</v>
      </c>
      <c r="F5" s="248">
        <v>15414</v>
      </c>
      <c r="G5" s="134">
        <f t="shared" si="1"/>
        <v>20553</v>
      </c>
      <c r="H5" s="132">
        <f t="shared" si="2"/>
        <v>0</v>
      </c>
      <c r="I5" s="166">
        <v>4</v>
      </c>
      <c r="J5" s="248">
        <v>15414</v>
      </c>
      <c r="K5" s="168">
        <f t="shared" si="0"/>
        <v>440</v>
      </c>
      <c r="L5" s="136">
        <v>4</v>
      </c>
      <c r="M5" s="136">
        <v>14974</v>
      </c>
      <c r="R5" s="126">
        <v>2</v>
      </c>
      <c r="S5" s="155">
        <v>3179</v>
      </c>
      <c r="T5" s="155">
        <v>3137</v>
      </c>
      <c r="U5" s="155">
        <v>3069</v>
      </c>
      <c r="V5" s="155">
        <v>2943</v>
      </c>
      <c r="W5" s="155">
        <v>2900</v>
      </c>
      <c r="X5" s="155">
        <v>2873</v>
      </c>
      <c r="Y5" s="175">
        <v>2817</v>
      </c>
      <c r="Z5" s="126">
        <v>2750</v>
      </c>
      <c r="AA5" s="155">
        <v>2713</v>
      </c>
      <c r="AB5" s="155">
        <v>2658</v>
      </c>
      <c r="AC5" s="155">
        <v>2588</v>
      </c>
      <c r="AD5" s="155">
        <v>2521</v>
      </c>
      <c r="AE5" s="155">
        <v>2456</v>
      </c>
      <c r="AF5" s="155">
        <v>2344</v>
      </c>
      <c r="AG5" s="126">
        <v>2236</v>
      </c>
      <c r="AH5" s="126">
        <v>2152</v>
      </c>
      <c r="AI5" s="126">
        <v>2163</v>
      </c>
      <c r="AJ5" s="126">
        <v>2075</v>
      </c>
      <c r="AK5" s="126">
        <v>1974</v>
      </c>
      <c r="AL5" s="126">
        <v>1873</v>
      </c>
      <c r="AM5" s="126">
        <v>1770</v>
      </c>
      <c r="AN5" s="127">
        <v>1708</v>
      </c>
      <c r="AP5" s="126">
        <v>1612</v>
      </c>
      <c r="AQ5" s="126">
        <v>1507</v>
      </c>
      <c r="AR5" s="126">
        <v>1394</v>
      </c>
      <c r="AS5" s="126">
        <v>1297</v>
      </c>
      <c r="AT5" s="126">
        <v>1198</v>
      </c>
      <c r="AU5" s="126">
        <v>1091</v>
      </c>
      <c r="AV5" s="126">
        <v>983</v>
      </c>
      <c r="AW5" s="126">
        <v>911</v>
      </c>
      <c r="AX5" s="126">
        <v>829</v>
      </c>
      <c r="AY5" s="126">
        <v>672</v>
      </c>
      <c r="AZ5" s="126">
        <v>602</v>
      </c>
      <c r="BA5" s="126">
        <v>518</v>
      </c>
      <c r="BB5" s="126">
        <v>429</v>
      </c>
      <c r="BC5" s="126">
        <v>345</v>
      </c>
      <c r="BD5" s="126">
        <v>253</v>
      </c>
      <c r="BE5" s="126">
        <v>170</v>
      </c>
      <c r="BF5" s="126">
        <v>80</v>
      </c>
      <c r="BI5" s="126">
        <v>1</v>
      </c>
      <c r="BJ5" s="155">
        <v>2152</v>
      </c>
    </row>
    <row r="6" spans="1:62" x14ac:dyDescent="0.2">
      <c r="A6" s="132">
        <v>5</v>
      </c>
      <c r="B6" s="249">
        <v>1396536</v>
      </c>
      <c r="C6" s="134">
        <v>19352</v>
      </c>
      <c r="D6" s="132"/>
      <c r="E6" s="135">
        <v>6622</v>
      </c>
      <c r="F6" s="248">
        <v>12730</v>
      </c>
      <c r="G6" s="134">
        <f t="shared" si="1"/>
        <v>19352</v>
      </c>
      <c r="H6" s="132">
        <f t="shared" si="2"/>
        <v>0</v>
      </c>
      <c r="I6" s="166">
        <v>5</v>
      </c>
      <c r="J6" s="248">
        <v>12730</v>
      </c>
      <c r="K6" s="168">
        <f t="shared" si="0"/>
        <v>308</v>
      </c>
      <c r="L6" s="136">
        <v>5</v>
      </c>
      <c r="M6" s="136">
        <v>12422</v>
      </c>
      <c r="R6" s="126">
        <v>3</v>
      </c>
      <c r="S6" s="155">
        <v>15291</v>
      </c>
      <c r="T6" s="155">
        <v>14870</v>
      </c>
      <c r="U6" s="155">
        <v>14273</v>
      </c>
      <c r="V6" s="155">
        <v>13518</v>
      </c>
      <c r="W6" s="155">
        <v>12945</v>
      </c>
      <c r="X6" s="155">
        <v>12392</v>
      </c>
      <c r="Y6" s="175">
        <v>11873</v>
      </c>
      <c r="Z6" s="126">
        <v>11561</v>
      </c>
      <c r="AA6" s="155">
        <v>11363</v>
      </c>
      <c r="AB6" s="155">
        <v>10921</v>
      </c>
      <c r="AC6" s="155">
        <v>10537</v>
      </c>
      <c r="AD6" s="155">
        <v>10121</v>
      </c>
      <c r="AE6" s="155">
        <v>9694</v>
      </c>
      <c r="AF6" s="155">
        <v>9303</v>
      </c>
      <c r="AG6" s="126">
        <v>8916</v>
      </c>
      <c r="AH6" s="126">
        <v>8576</v>
      </c>
      <c r="AI6" s="126">
        <v>8548</v>
      </c>
      <c r="AJ6" s="126">
        <v>8132</v>
      </c>
      <c r="AK6" s="126">
        <v>7787</v>
      </c>
      <c r="AL6" s="126">
        <v>7448</v>
      </c>
      <c r="AM6" s="126">
        <v>7088</v>
      </c>
      <c r="AN6" s="127">
        <v>6750</v>
      </c>
      <c r="AP6" s="126">
        <v>6396</v>
      </c>
      <c r="AQ6" s="126">
        <v>5992</v>
      </c>
      <c r="AR6" s="126">
        <v>5569</v>
      </c>
      <c r="AS6" s="126">
        <v>5207</v>
      </c>
      <c r="AT6" s="126">
        <v>4831</v>
      </c>
      <c r="AU6" s="126">
        <v>4428</v>
      </c>
      <c r="AV6" s="126">
        <v>4019</v>
      </c>
      <c r="AW6" s="126">
        <v>3681</v>
      </c>
      <c r="AX6" s="126">
        <v>3294</v>
      </c>
      <c r="AY6" s="126">
        <v>2716</v>
      </c>
      <c r="AZ6" s="126">
        <v>2315</v>
      </c>
      <c r="BA6" s="126">
        <v>1983</v>
      </c>
      <c r="BB6" s="126">
        <v>1641</v>
      </c>
      <c r="BC6" s="126">
        <v>1280</v>
      </c>
      <c r="BD6" s="126">
        <v>894</v>
      </c>
      <c r="BE6" s="126">
        <v>570</v>
      </c>
      <c r="BF6" s="126">
        <v>278</v>
      </c>
      <c r="BI6" s="126">
        <v>2</v>
      </c>
      <c r="BJ6" s="155">
        <v>8576</v>
      </c>
    </row>
    <row r="7" spans="1:62" x14ac:dyDescent="0.2">
      <c r="A7" s="132">
        <v>6</v>
      </c>
      <c r="B7" s="249">
        <v>18534</v>
      </c>
      <c r="C7" s="134">
        <v>9278</v>
      </c>
      <c r="D7" s="132"/>
      <c r="E7" s="135">
        <v>5387</v>
      </c>
      <c r="F7" s="248">
        <v>3891</v>
      </c>
      <c r="G7" s="134">
        <f t="shared" si="1"/>
        <v>9278</v>
      </c>
      <c r="H7" s="132">
        <f t="shared" si="2"/>
        <v>0</v>
      </c>
      <c r="I7" s="166">
        <v>6</v>
      </c>
      <c r="J7" s="248">
        <v>3891</v>
      </c>
      <c r="K7" s="168">
        <f t="shared" si="0"/>
        <v>99</v>
      </c>
      <c r="L7" s="136">
        <v>6</v>
      </c>
      <c r="M7" s="136">
        <v>3792</v>
      </c>
      <c r="R7" s="126">
        <v>4</v>
      </c>
      <c r="S7" s="155">
        <v>15414</v>
      </c>
      <c r="T7" s="155">
        <v>14974</v>
      </c>
      <c r="U7" s="155">
        <v>14184</v>
      </c>
      <c r="V7" s="155">
        <v>13342</v>
      </c>
      <c r="W7" s="155">
        <v>12865</v>
      </c>
      <c r="X7" s="155">
        <v>12360</v>
      </c>
      <c r="Y7" s="175">
        <v>11830</v>
      </c>
      <c r="Z7" s="126">
        <v>11367</v>
      </c>
      <c r="AA7" s="155">
        <v>10993</v>
      </c>
      <c r="AB7" s="155">
        <v>10497</v>
      </c>
      <c r="AC7" s="155">
        <v>10136</v>
      </c>
      <c r="AD7" s="155">
        <v>9702</v>
      </c>
      <c r="AE7" s="155">
        <v>9185</v>
      </c>
      <c r="AF7" s="155">
        <v>8741</v>
      </c>
      <c r="AG7" s="126">
        <v>8310</v>
      </c>
      <c r="AH7" s="126">
        <v>7900</v>
      </c>
      <c r="AI7" s="126">
        <v>7526</v>
      </c>
      <c r="AJ7" s="126">
        <v>7091</v>
      </c>
      <c r="AK7" s="126">
        <v>6686</v>
      </c>
      <c r="AL7" s="126">
        <v>6245</v>
      </c>
      <c r="AM7" s="126">
        <v>5852</v>
      </c>
      <c r="AN7" s="127">
        <v>5431</v>
      </c>
      <c r="AP7" s="126">
        <v>5045</v>
      </c>
      <c r="AQ7" s="126">
        <v>4646</v>
      </c>
      <c r="AR7" s="126">
        <v>4259</v>
      </c>
      <c r="AS7" s="126">
        <v>3877</v>
      </c>
      <c r="AT7" s="126">
        <v>3535</v>
      </c>
      <c r="AU7" s="126">
        <v>3181</v>
      </c>
      <c r="AV7" s="126">
        <v>2869</v>
      </c>
      <c r="AW7" s="126">
        <v>2602</v>
      </c>
      <c r="AX7" s="126">
        <v>2305</v>
      </c>
      <c r="AY7" s="126">
        <v>1869</v>
      </c>
      <c r="AZ7" s="126">
        <v>1727</v>
      </c>
      <c r="BA7" s="126">
        <v>1482</v>
      </c>
      <c r="BB7" s="126">
        <v>1216</v>
      </c>
      <c r="BC7" s="126">
        <v>958</v>
      </c>
      <c r="BD7" s="126">
        <v>696</v>
      </c>
      <c r="BE7" s="126">
        <v>452</v>
      </c>
      <c r="BF7" s="126">
        <v>214</v>
      </c>
      <c r="BI7" s="126">
        <v>3</v>
      </c>
      <c r="BJ7" s="155">
        <v>7900</v>
      </c>
    </row>
    <row r="8" spans="1:62" x14ac:dyDescent="0.2">
      <c r="A8" s="132">
        <v>7</v>
      </c>
      <c r="B8" s="249">
        <v>1898516</v>
      </c>
      <c r="C8" s="134">
        <v>161049</v>
      </c>
      <c r="D8" s="132"/>
      <c r="E8" s="135">
        <v>69620</v>
      </c>
      <c r="F8" s="248">
        <v>91429</v>
      </c>
      <c r="G8" s="134">
        <f t="shared" si="1"/>
        <v>161049</v>
      </c>
      <c r="H8" s="132">
        <f t="shared" si="2"/>
        <v>0</v>
      </c>
      <c r="I8" s="166">
        <v>7</v>
      </c>
      <c r="J8" s="248">
        <v>91429</v>
      </c>
      <c r="K8" s="168">
        <f t="shared" si="0"/>
        <v>1728</v>
      </c>
      <c r="L8" s="136">
        <v>7</v>
      </c>
      <c r="M8" s="136">
        <v>89701</v>
      </c>
      <c r="R8" s="126">
        <v>5</v>
      </c>
      <c r="S8" s="155">
        <v>12730</v>
      </c>
      <c r="T8" s="155">
        <v>12422</v>
      </c>
      <c r="U8" s="155">
        <v>11897</v>
      </c>
      <c r="V8" s="155">
        <v>11554</v>
      </c>
      <c r="W8" s="155">
        <v>11177</v>
      </c>
      <c r="X8" s="155">
        <v>10839</v>
      </c>
      <c r="Y8" s="175">
        <v>10502</v>
      </c>
      <c r="Z8" s="126">
        <v>10190</v>
      </c>
      <c r="AA8" s="155">
        <v>9935</v>
      </c>
      <c r="AB8" s="155">
        <v>9467</v>
      </c>
      <c r="AC8" s="155">
        <v>9187</v>
      </c>
      <c r="AD8" s="155">
        <v>8757</v>
      </c>
      <c r="AE8" s="155">
        <v>8342</v>
      </c>
      <c r="AF8" s="155">
        <v>8001</v>
      </c>
      <c r="AG8" s="126">
        <v>7600</v>
      </c>
      <c r="AH8" s="126">
        <v>7282</v>
      </c>
      <c r="AI8" s="126">
        <v>7040</v>
      </c>
      <c r="AJ8" s="126">
        <v>6704</v>
      </c>
      <c r="AK8" s="126">
        <v>6391</v>
      </c>
      <c r="AL8" s="126">
        <v>6038</v>
      </c>
      <c r="AM8" s="126">
        <v>5694</v>
      </c>
      <c r="AN8" s="127">
        <v>5352</v>
      </c>
      <c r="AP8" s="126">
        <v>5027</v>
      </c>
      <c r="AQ8" s="126">
        <v>4650</v>
      </c>
      <c r="AR8" s="126">
        <v>4309</v>
      </c>
      <c r="AS8" s="126">
        <v>4028</v>
      </c>
      <c r="AT8" s="126">
        <v>3673</v>
      </c>
      <c r="AU8" s="126">
        <v>3364</v>
      </c>
      <c r="AV8" s="126">
        <v>3040</v>
      </c>
      <c r="AW8" s="126">
        <v>2775</v>
      </c>
      <c r="AX8" s="126">
        <v>2487</v>
      </c>
      <c r="AY8" s="126">
        <v>1943</v>
      </c>
      <c r="AZ8" s="126">
        <v>1785</v>
      </c>
      <c r="BA8" s="126">
        <v>1523</v>
      </c>
      <c r="BB8" s="126">
        <v>1232</v>
      </c>
      <c r="BC8" s="126">
        <v>972</v>
      </c>
      <c r="BD8" s="126">
        <v>698</v>
      </c>
      <c r="BE8" s="126">
        <v>449</v>
      </c>
      <c r="BF8" s="126">
        <v>225</v>
      </c>
      <c r="BI8" s="126">
        <v>4</v>
      </c>
      <c r="BJ8" s="155">
        <v>7282</v>
      </c>
    </row>
    <row r="9" spans="1:62" x14ac:dyDescent="0.2">
      <c r="A9" s="132">
        <v>8</v>
      </c>
      <c r="B9" s="249">
        <v>205409</v>
      </c>
      <c r="C9" s="134">
        <v>42333</v>
      </c>
      <c r="D9" s="132"/>
      <c r="E9" s="135">
        <v>15273</v>
      </c>
      <c r="F9" s="248">
        <v>27060</v>
      </c>
      <c r="G9" s="134">
        <f t="shared" si="1"/>
        <v>42333</v>
      </c>
      <c r="H9" s="132">
        <f t="shared" si="2"/>
        <v>0</v>
      </c>
      <c r="I9" s="166">
        <v>8</v>
      </c>
      <c r="J9" s="248">
        <v>27060</v>
      </c>
      <c r="K9" s="168">
        <f t="shared" si="0"/>
        <v>705</v>
      </c>
      <c r="L9" s="136">
        <v>8</v>
      </c>
      <c r="M9" s="136">
        <v>26355</v>
      </c>
      <c r="R9" s="126">
        <v>6</v>
      </c>
      <c r="S9" s="155">
        <v>3891</v>
      </c>
      <c r="T9" s="155">
        <v>3792</v>
      </c>
      <c r="U9" s="155">
        <v>3652</v>
      </c>
      <c r="V9" s="155">
        <v>3523</v>
      </c>
      <c r="W9" s="155">
        <v>3399</v>
      </c>
      <c r="X9" s="155">
        <v>3250</v>
      </c>
      <c r="Y9" s="175">
        <v>3132</v>
      </c>
      <c r="Z9" s="126">
        <v>3020</v>
      </c>
      <c r="AA9" s="155">
        <v>2934</v>
      </c>
      <c r="AB9" s="155">
        <v>2811</v>
      </c>
      <c r="AC9" s="155">
        <v>2733</v>
      </c>
      <c r="AD9" s="155">
        <v>2631</v>
      </c>
      <c r="AE9" s="155">
        <v>2533</v>
      </c>
      <c r="AF9" s="155">
        <v>2432</v>
      </c>
      <c r="AG9" s="126">
        <v>2333</v>
      </c>
      <c r="AH9" s="126">
        <v>2224</v>
      </c>
      <c r="AI9" s="126">
        <v>2251</v>
      </c>
      <c r="AJ9" s="126">
        <v>2135</v>
      </c>
      <c r="AK9" s="126">
        <v>2032</v>
      </c>
      <c r="AL9" s="126">
        <v>1912</v>
      </c>
      <c r="AM9" s="126">
        <v>1817</v>
      </c>
      <c r="AN9" s="127">
        <v>1719</v>
      </c>
      <c r="AP9" s="126">
        <v>1638</v>
      </c>
      <c r="AQ9" s="126">
        <v>1523</v>
      </c>
      <c r="AR9" s="126">
        <v>1420</v>
      </c>
      <c r="AS9" s="126">
        <v>1332</v>
      </c>
      <c r="AT9" s="126">
        <v>1249</v>
      </c>
      <c r="AU9" s="126">
        <v>1128</v>
      </c>
      <c r="AV9" s="126">
        <v>1031</v>
      </c>
      <c r="AW9" s="126">
        <v>945</v>
      </c>
      <c r="AX9" s="126">
        <v>877</v>
      </c>
      <c r="AY9" s="126">
        <v>738</v>
      </c>
      <c r="AZ9" s="126">
        <v>632</v>
      </c>
      <c r="BA9" s="126">
        <v>526</v>
      </c>
      <c r="BB9" s="126">
        <v>439</v>
      </c>
      <c r="BC9" s="126">
        <v>344</v>
      </c>
      <c r="BD9" s="126">
        <v>251</v>
      </c>
      <c r="BE9" s="126">
        <v>171</v>
      </c>
      <c r="BF9" s="126">
        <v>90</v>
      </c>
      <c r="BI9" s="126">
        <v>5</v>
      </c>
      <c r="BJ9" s="155">
        <v>2224</v>
      </c>
    </row>
    <row r="10" spans="1:62" x14ac:dyDescent="0.2">
      <c r="A10" s="132">
        <v>9</v>
      </c>
      <c r="B10" s="249">
        <v>13216</v>
      </c>
      <c r="C10" s="134">
        <v>526</v>
      </c>
      <c r="D10" s="132"/>
      <c r="E10" s="135">
        <v>230</v>
      </c>
      <c r="F10" s="132">
        <v>296</v>
      </c>
      <c r="G10" s="134">
        <f t="shared" si="1"/>
        <v>526</v>
      </c>
      <c r="H10" s="132">
        <f t="shared" si="2"/>
        <v>0</v>
      </c>
      <c r="I10" s="166">
        <v>9</v>
      </c>
      <c r="J10" s="132">
        <v>296</v>
      </c>
      <c r="K10" s="168">
        <f t="shared" si="0"/>
        <v>3</v>
      </c>
      <c r="L10" s="136">
        <v>9</v>
      </c>
      <c r="M10" s="136">
        <v>293</v>
      </c>
      <c r="R10" s="126">
        <v>7</v>
      </c>
      <c r="S10" s="155">
        <v>91429</v>
      </c>
      <c r="T10" s="155">
        <v>89701</v>
      </c>
      <c r="U10" s="155">
        <v>86397</v>
      </c>
      <c r="V10" s="155">
        <v>84020</v>
      </c>
      <c r="W10" s="155">
        <v>81820</v>
      </c>
      <c r="X10" s="155">
        <v>79248</v>
      </c>
      <c r="Y10" s="175">
        <v>76706</v>
      </c>
      <c r="Z10" s="126">
        <v>74733</v>
      </c>
      <c r="AA10" s="155">
        <v>73582</v>
      </c>
      <c r="AB10" s="155">
        <v>70338</v>
      </c>
      <c r="AC10" s="155">
        <v>68808</v>
      </c>
      <c r="AD10" s="155">
        <v>66255</v>
      </c>
      <c r="AE10" s="155">
        <v>63792</v>
      </c>
      <c r="AF10" s="155">
        <v>61373</v>
      </c>
      <c r="AG10" s="126">
        <v>59169</v>
      </c>
      <c r="AH10" s="126">
        <v>56959</v>
      </c>
      <c r="AI10" s="126">
        <v>54943</v>
      </c>
      <c r="AJ10" s="126">
        <v>52643</v>
      </c>
      <c r="AK10" s="126">
        <v>50658</v>
      </c>
      <c r="AL10" s="126">
        <v>48542</v>
      </c>
      <c r="AM10" s="126">
        <v>46452</v>
      </c>
      <c r="AN10" s="127">
        <v>44313</v>
      </c>
      <c r="AP10" s="126">
        <v>42111</v>
      </c>
      <c r="AQ10" s="126">
        <v>39539</v>
      </c>
      <c r="AR10" s="126">
        <v>36909</v>
      </c>
      <c r="AS10" s="126">
        <v>34342</v>
      </c>
      <c r="AT10" s="126">
        <v>32055</v>
      </c>
      <c r="AU10" s="126">
        <v>29512</v>
      </c>
      <c r="AV10" s="126">
        <v>27040</v>
      </c>
      <c r="AW10" s="126">
        <v>24710</v>
      </c>
      <c r="AX10" s="126">
        <v>22542</v>
      </c>
      <c r="AY10" s="126">
        <v>18798</v>
      </c>
      <c r="AZ10" s="126">
        <v>14597</v>
      </c>
      <c r="BA10" s="126">
        <v>12461</v>
      </c>
      <c r="BB10" s="126">
        <v>10205</v>
      </c>
      <c r="BC10" s="126">
        <v>7656</v>
      </c>
      <c r="BD10" s="126">
        <v>5556</v>
      </c>
      <c r="BE10" s="126">
        <v>3785</v>
      </c>
      <c r="BF10" s="126">
        <v>1894</v>
      </c>
      <c r="BI10" s="126">
        <v>6</v>
      </c>
      <c r="BJ10" s="155">
        <v>56959</v>
      </c>
    </row>
    <row r="11" spans="1:62" x14ac:dyDescent="0.2">
      <c r="A11" s="132">
        <v>10</v>
      </c>
      <c r="B11" s="249">
        <v>11181</v>
      </c>
      <c r="C11" s="134">
        <v>2264</v>
      </c>
      <c r="D11" s="132"/>
      <c r="E11" s="135">
        <v>1108</v>
      </c>
      <c r="F11" s="248">
        <v>1156</v>
      </c>
      <c r="G11" s="134">
        <f t="shared" si="1"/>
        <v>2264</v>
      </c>
      <c r="H11" s="132">
        <f t="shared" si="2"/>
        <v>0</v>
      </c>
      <c r="I11" s="166">
        <v>10</v>
      </c>
      <c r="J11" s="248">
        <v>1156</v>
      </c>
      <c r="K11" s="168">
        <f t="shared" si="0"/>
        <v>21</v>
      </c>
      <c r="L11" s="136">
        <v>10</v>
      </c>
      <c r="M11" s="136">
        <v>1135</v>
      </c>
      <c r="R11" s="126">
        <v>8</v>
      </c>
      <c r="S11" s="155">
        <v>27060</v>
      </c>
      <c r="T11" s="155">
        <v>26355</v>
      </c>
      <c r="U11" s="155">
        <v>25226</v>
      </c>
      <c r="V11" s="155">
        <v>24212</v>
      </c>
      <c r="W11" s="155">
        <v>23332</v>
      </c>
      <c r="X11" s="155">
        <v>22504</v>
      </c>
      <c r="Y11" s="175">
        <v>21583</v>
      </c>
      <c r="Z11" s="126">
        <v>21118</v>
      </c>
      <c r="AA11" s="155">
        <v>20739</v>
      </c>
      <c r="AB11" s="155">
        <v>19965</v>
      </c>
      <c r="AC11" s="155">
        <v>19342</v>
      </c>
      <c r="AD11" s="155">
        <v>18625</v>
      </c>
      <c r="AE11" s="155">
        <v>17898</v>
      </c>
      <c r="AF11" s="155">
        <v>17162</v>
      </c>
      <c r="AG11" s="126">
        <v>16321</v>
      </c>
      <c r="AH11" s="126">
        <v>15658</v>
      </c>
      <c r="AI11" s="126">
        <v>15718</v>
      </c>
      <c r="AJ11" s="126">
        <v>15070</v>
      </c>
      <c r="AK11" s="126">
        <v>14328</v>
      </c>
      <c r="AL11" s="126">
        <v>13591</v>
      </c>
      <c r="AM11" s="126">
        <v>12867</v>
      </c>
      <c r="AN11" s="127">
        <v>12312</v>
      </c>
      <c r="AP11" s="126">
        <v>11475</v>
      </c>
      <c r="AQ11" s="126">
        <v>10714</v>
      </c>
      <c r="AR11" s="126">
        <v>9921</v>
      </c>
      <c r="AS11" s="126">
        <v>9227</v>
      </c>
      <c r="AT11" s="126">
        <v>8419</v>
      </c>
      <c r="AU11" s="126">
        <v>7724</v>
      </c>
      <c r="AV11" s="126">
        <v>7002</v>
      </c>
      <c r="AW11" s="126">
        <v>6402</v>
      </c>
      <c r="AX11" s="126">
        <v>5729</v>
      </c>
      <c r="AY11" s="126">
        <v>4573</v>
      </c>
      <c r="AZ11" s="126">
        <v>4052</v>
      </c>
      <c r="BA11" s="126">
        <v>3486</v>
      </c>
      <c r="BB11" s="126">
        <v>2842</v>
      </c>
      <c r="BC11" s="126">
        <v>2246</v>
      </c>
      <c r="BD11" s="126">
        <v>1644</v>
      </c>
      <c r="BE11" s="126">
        <v>1116</v>
      </c>
      <c r="BF11" s="126">
        <v>527</v>
      </c>
      <c r="BI11" s="126">
        <v>7</v>
      </c>
      <c r="BJ11" s="155">
        <v>15658</v>
      </c>
    </row>
    <row r="12" spans="1:62" x14ac:dyDescent="0.2">
      <c r="A12" s="132">
        <v>11</v>
      </c>
      <c r="B12" s="249">
        <v>959216</v>
      </c>
      <c r="C12" s="134">
        <v>32914</v>
      </c>
      <c r="D12" s="132"/>
      <c r="E12" s="135">
        <v>13321</v>
      </c>
      <c r="F12" s="248">
        <v>19593</v>
      </c>
      <c r="G12" s="134">
        <f t="shared" si="1"/>
        <v>32914</v>
      </c>
      <c r="H12" s="132">
        <f t="shared" si="2"/>
        <v>0</v>
      </c>
      <c r="I12" s="166">
        <v>11</v>
      </c>
      <c r="J12" s="248">
        <v>19593</v>
      </c>
      <c r="K12" s="168">
        <f t="shared" si="0"/>
        <v>491</v>
      </c>
      <c r="L12" s="136">
        <v>11</v>
      </c>
      <c r="M12" s="136">
        <v>19102</v>
      </c>
      <c r="R12" s="126">
        <v>9</v>
      </c>
      <c r="S12" s="126">
        <v>296</v>
      </c>
      <c r="T12" s="155">
        <v>293</v>
      </c>
      <c r="U12" s="126">
        <v>287</v>
      </c>
      <c r="V12" s="126">
        <v>272</v>
      </c>
      <c r="W12" s="126">
        <v>268</v>
      </c>
      <c r="X12" s="126">
        <v>256</v>
      </c>
      <c r="Y12" s="174">
        <v>246</v>
      </c>
      <c r="Z12" s="126">
        <v>242</v>
      </c>
      <c r="AA12" s="155">
        <v>239</v>
      </c>
      <c r="AB12" s="126">
        <v>233</v>
      </c>
      <c r="AC12" s="126">
        <v>230</v>
      </c>
      <c r="AD12" s="126">
        <v>219</v>
      </c>
      <c r="AE12" s="126">
        <v>213</v>
      </c>
      <c r="AF12" s="126">
        <v>208</v>
      </c>
      <c r="AG12" s="126">
        <v>196</v>
      </c>
      <c r="AH12" s="126">
        <v>186</v>
      </c>
      <c r="AI12" s="126">
        <v>189</v>
      </c>
      <c r="AJ12" s="126">
        <v>182</v>
      </c>
      <c r="AK12" s="126">
        <v>170</v>
      </c>
      <c r="AL12" s="126">
        <v>161</v>
      </c>
      <c r="AM12" s="126">
        <v>147</v>
      </c>
      <c r="AN12" s="127">
        <v>141</v>
      </c>
      <c r="AP12" s="126">
        <v>132</v>
      </c>
      <c r="AQ12" s="126">
        <v>119</v>
      </c>
      <c r="AR12" s="126">
        <v>113</v>
      </c>
      <c r="AS12" s="126">
        <v>106</v>
      </c>
      <c r="AT12" s="126">
        <v>101</v>
      </c>
      <c r="AU12" s="126">
        <v>94</v>
      </c>
      <c r="AV12" s="126">
        <v>80</v>
      </c>
      <c r="AW12" s="126">
        <v>70</v>
      </c>
      <c r="AX12" s="126">
        <v>61</v>
      </c>
      <c r="AY12" s="126">
        <v>46</v>
      </c>
      <c r="AZ12" s="126">
        <v>39</v>
      </c>
      <c r="BA12" s="126">
        <v>32</v>
      </c>
      <c r="BB12" s="126">
        <v>28</v>
      </c>
      <c r="BC12" s="126">
        <v>25</v>
      </c>
      <c r="BD12" s="126">
        <v>19</v>
      </c>
      <c r="BE12" s="126">
        <v>12</v>
      </c>
      <c r="BF12" s="126">
        <v>5</v>
      </c>
      <c r="BI12" s="126">
        <v>8</v>
      </c>
      <c r="BJ12" s="126">
        <v>186</v>
      </c>
    </row>
    <row r="13" spans="1:62" x14ac:dyDescent="0.2">
      <c r="A13" s="132">
        <v>12</v>
      </c>
      <c r="B13" s="249">
        <v>44397</v>
      </c>
      <c r="C13" s="134">
        <v>3545</v>
      </c>
      <c r="D13" s="132"/>
      <c r="E13" s="135">
        <v>1105</v>
      </c>
      <c r="F13" s="248">
        <v>2440</v>
      </c>
      <c r="G13" s="134">
        <f t="shared" si="1"/>
        <v>3545</v>
      </c>
      <c r="H13" s="132">
        <f t="shared" si="2"/>
        <v>0</v>
      </c>
      <c r="I13" s="166">
        <v>12</v>
      </c>
      <c r="J13" s="248">
        <v>2440</v>
      </c>
      <c r="K13" s="168">
        <f t="shared" si="0"/>
        <v>70</v>
      </c>
      <c r="L13" s="136">
        <v>12</v>
      </c>
      <c r="M13" s="136">
        <v>2370</v>
      </c>
      <c r="R13" s="126">
        <v>10</v>
      </c>
      <c r="S13" s="155">
        <v>1156</v>
      </c>
      <c r="T13" s="155">
        <v>1135</v>
      </c>
      <c r="U13" s="155">
        <v>1087</v>
      </c>
      <c r="V13" s="155">
        <v>1033</v>
      </c>
      <c r="W13" s="155">
        <v>1000</v>
      </c>
      <c r="X13" s="126">
        <v>956</v>
      </c>
      <c r="Y13" s="174">
        <v>914</v>
      </c>
      <c r="Z13" s="126">
        <v>899</v>
      </c>
      <c r="AA13" s="155">
        <v>898</v>
      </c>
      <c r="AB13" s="126">
        <v>872</v>
      </c>
      <c r="AC13" s="126">
        <v>856</v>
      </c>
      <c r="AD13" s="126">
        <v>847</v>
      </c>
      <c r="AE13" s="126">
        <v>806</v>
      </c>
      <c r="AF13" s="126">
        <v>793</v>
      </c>
      <c r="AG13" s="126">
        <v>760</v>
      </c>
      <c r="AH13" s="126">
        <v>734</v>
      </c>
      <c r="AI13" s="126">
        <v>754</v>
      </c>
      <c r="AJ13" s="126">
        <v>720</v>
      </c>
      <c r="AK13" s="126">
        <v>688</v>
      </c>
      <c r="AL13" s="126">
        <v>664</v>
      </c>
      <c r="AM13" s="126">
        <v>633</v>
      </c>
      <c r="AN13" s="127">
        <v>593</v>
      </c>
      <c r="AP13" s="126">
        <v>554</v>
      </c>
      <c r="AQ13" s="126">
        <v>524</v>
      </c>
      <c r="AR13" s="126">
        <v>481</v>
      </c>
      <c r="AS13" s="126">
        <v>448</v>
      </c>
      <c r="AT13" s="126">
        <v>407</v>
      </c>
      <c r="AU13" s="126">
        <v>390</v>
      </c>
      <c r="AV13" s="126">
        <v>370</v>
      </c>
      <c r="AW13" s="126">
        <v>337</v>
      </c>
      <c r="AX13" s="126">
        <v>308</v>
      </c>
      <c r="AY13" s="126">
        <v>253</v>
      </c>
      <c r="AZ13" s="126">
        <v>230</v>
      </c>
      <c r="BA13" s="126">
        <v>187</v>
      </c>
      <c r="BB13" s="126">
        <v>139</v>
      </c>
      <c r="BC13" s="126">
        <v>120</v>
      </c>
      <c r="BD13" s="126">
        <v>94</v>
      </c>
      <c r="BE13" s="126">
        <v>58</v>
      </c>
      <c r="BF13" s="126">
        <v>25</v>
      </c>
      <c r="BI13" s="126">
        <v>9</v>
      </c>
      <c r="BJ13" s="126">
        <v>734</v>
      </c>
    </row>
    <row r="14" spans="1:62" x14ac:dyDescent="0.2">
      <c r="A14" s="132">
        <v>13</v>
      </c>
      <c r="B14" s="249">
        <v>6271</v>
      </c>
      <c r="C14" s="134">
        <v>970</v>
      </c>
      <c r="D14" s="132"/>
      <c r="E14" s="135">
        <v>282</v>
      </c>
      <c r="F14" s="132">
        <v>688</v>
      </c>
      <c r="G14" s="134">
        <f t="shared" si="1"/>
        <v>970</v>
      </c>
      <c r="H14" s="132">
        <f t="shared" si="2"/>
        <v>0</v>
      </c>
      <c r="I14" s="166">
        <v>13</v>
      </c>
      <c r="J14" s="132">
        <v>688</v>
      </c>
      <c r="K14" s="168">
        <f t="shared" si="0"/>
        <v>20</v>
      </c>
      <c r="L14" s="136">
        <v>13</v>
      </c>
      <c r="M14" s="136">
        <v>668</v>
      </c>
      <c r="R14" s="126">
        <v>11</v>
      </c>
      <c r="S14" s="155">
        <v>19593</v>
      </c>
      <c r="T14" s="155">
        <v>19102</v>
      </c>
      <c r="U14" s="155">
        <v>18206</v>
      </c>
      <c r="V14" s="155">
        <v>17718</v>
      </c>
      <c r="W14" s="155">
        <v>17288</v>
      </c>
      <c r="X14" s="155">
        <v>16864</v>
      </c>
      <c r="Y14" s="175">
        <v>16301</v>
      </c>
      <c r="Z14" s="126">
        <v>16029</v>
      </c>
      <c r="AA14" s="155">
        <v>15943</v>
      </c>
      <c r="AB14" s="155">
        <v>15244</v>
      </c>
      <c r="AC14" s="155">
        <v>15043</v>
      </c>
      <c r="AD14" s="155">
        <v>14501</v>
      </c>
      <c r="AE14" s="155">
        <v>13935</v>
      </c>
      <c r="AF14" s="155">
        <v>13379</v>
      </c>
      <c r="AG14" s="126">
        <v>12738</v>
      </c>
      <c r="AH14" s="126">
        <v>12282</v>
      </c>
      <c r="AI14" s="126">
        <v>12085</v>
      </c>
      <c r="AJ14" s="126">
        <v>11545</v>
      </c>
      <c r="AK14" s="126">
        <v>10955</v>
      </c>
      <c r="AL14" s="126">
        <v>10479</v>
      </c>
      <c r="AM14" s="126">
        <v>9926</v>
      </c>
      <c r="AN14" s="127">
        <v>9406</v>
      </c>
      <c r="AP14" s="126">
        <v>8890</v>
      </c>
      <c r="AQ14" s="126">
        <v>8339</v>
      </c>
      <c r="AR14" s="126">
        <v>7732</v>
      </c>
      <c r="AS14" s="126">
        <v>7152</v>
      </c>
      <c r="AT14" s="126">
        <v>6631</v>
      </c>
      <c r="AU14" s="126">
        <v>6099</v>
      </c>
      <c r="AV14" s="126">
        <v>5566</v>
      </c>
      <c r="AW14" s="126">
        <v>5107</v>
      </c>
      <c r="AX14" s="126">
        <v>4586</v>
      </c>
      <c r="AY14" s="126">
        <v>3671</v>
      </c>
      <c r="AZ14" s="126">
        <v>3383</v>
      </c>
      <c r="BA14" s="126">
        <v>2867</v>
      </c>
      <c r="BB14" s="126">
        <v>2328</v>
      </c>
      <c r="BC14" s="126">
        <v>1839</v>
      </c>
      <c r="BD14" s="126">
        <v>1323</v>
      </c>
      <c r="BE14" s="126">
        <v>862</v>
      </c>
      <c r="BF14" s="126">
        <v>419</v>
      </c>
      <c r="BI14" s="126">
        <v>10</v>
      </c>
      <c r="BJ14" s="155">
        <v>12282</v>
      </c>
    </row>
    <row r="15" spans="1:62" x14ac:dyDescent="0.2">
      <c r="A15" s="132">
        <v>14</v>
      </c>
      <c r="B15" s="249">
        <v>17525</v>
      </c>
      <c r="C15" s="134">
        <v>2065</v>
      </c>
      <c r="D15" s="132"/>
      <c r="E15" s="135">
        <v>845</v>
      </c>
      <c r="F15" s="248">
        <v>1220</v>
      </c>
      <c r="G15" s="134">
        <f t="shared" si="1"/>
        <v>2065</v>
      </c>
      <c r="H15" s="132">
        <f t="shared" si="2"/>
        <v>0</v>
      </c>
      <c r="I15" s="166">
        <v>14</v>
      </c>
      <c r="J15" s="248">
        <v>1220</v>
      </c>
      <c r="K15" s="168">
        <f t="shared" si="0"/>
        <v>30</v>
      </c>
      <c r="L15" s="136">
        <v>14</v>
      </c>
      <c r="M15" s="136">
        <v>1190</v>
      </c>
      <c r="R15" s="126">
        <v>12</v>
      </c>
      <c r="S15" s="155">
        <v>2440</v>
      </c>
      <c r="T15" s="155">
        <v>2370</v>
      </c>
      <c r="U15" s="155">
        <v>2201</v>
      </c>
      <c r="V15" s="155">
        <v>2123</v>
      </c>
      <c r="W15" s="155">
        <v>2062</v>
      </c>
      <c r="X15" s="155">
        <v>2008</v>
      </c>
      <c r="Y15" s="175">
        <v>1919</v>
      </c>
      <c r="Z15" s="126">
        <v>1873</v>
      </c>
      <c r="AA15" s="155">
        <v>1865</v>
      </c>
      <c r="AB15" s="155">
        <v>1756</v>
      </c>
      <c r="AC15" s="155">
        <v>1693</v>
      </c>
      <c r="AD15" s="155">
        <v>1631</v>
      </c>
      <c r="AE15" s="155">
        <v>1559</v>
      </c>
      <c r="AF15" s="155">
        <v>1457</v>
      </c>
      <c r="AG15" s="126">
        <v>1371</v>
      </c>
      <c r="AH15" s="126">
        <v>1314</v>
      </c>
      <c r="AI15" s="126">
        <v>1291</v>
      </c>
      <c r="AJ15" s="126">
        <v>1225</v>
      </c>
      <c r="AK15" s="126">
        <v>1156</v>
      </c>
      <c r="AL15" s="126">
        <v>1098</v>
      </c>
      <c r="AM15" s="126">
        <v>1039</v>
      </c>
      <c r="AN15" s="127">
        <v>949</v>
      </c>
      <c r="AP15" s="126">
        <v>873</v>
      </c>
      <c r="AQ15" s="126">
        <v>791</v>
      </c>
      <c r="AR15" s="126">
        <v>730</v>
      </c>
      <c r="AS15" s="126">
        <v>660</v>
      </c>
      <c r="AT15" s="126">
        <v>604</v>
      </c>
      <c r="AU15" s="126">
        <v>549</v>
      </c>
      <c r="AV15" s="126">
        <v>489</v>
      </c>
      <c r="AW15" s="126">
        <v>439</v>
      </c>
      <c r="AX15" s="126">
        <v>398</v>
      </c>
      <c r="AY15" s="126">
        <v>310</v>
      </c>
      <c r="AZ15" s="126">
        <v>294</v>
      </c>
      <c r="BA15" s="126">
        <v>253</v>
      </c>
      <c r="BB15" s="126">
        <v>209</v>
      </c>
      <c r="BC15" s="126">
        <v>159</v>
      </c>
      <c r="BD15" s="126">
        <v>121</v>
      </c>
      <c r="BE15" s="126">
        <v>82</v>
      </c>
      <c r="BF15" s="126">
        <v>37</v>
      </c>
      <c r="BI15" s="126">
        <v>11</v>
      </c>
      <c r="BJ15" s="155">
        <v>1314</v>
      </c>
    </row>
    <row r="16" spans="1:62" x14ac:dyDescent="0.2">
      <c r="A16" s="132">
        <v>15</v>
      </c>
      <c r="B16" s="249">
        <v>44816</v>
      </c>
      <c r="C16" s="134">
        <v>4456</v>
      </c>
      <c r="D16" s="132"/>
      <c r="E16" s="135">
        <v>1674</v>
      </c>
      <c r="F16" s="248">
        <v>2782</v>
      </c>
      <c r="G16" s="134">
        <f t="shared" si="1"/>
        <v>4456</v>
      </c>
      <c r="H16" s="132">
        <f t="shared" si="2"/>
        <v>0</v>
      </c>
      <c r="I16" s="166">
        <v>15</v>
      </c>
      <c r="J16" s="248">
        <v>2782</v>
      </c>
      <c r="K16" s="168">
        <f t="shared" si="0"/>
        <v>60</v>
      </c>
      <c r="L16" s="136">
        <v>15</v>
      </c>
      <c r="M16" s="136">
        <v>2722</v>
      </c>
      <c r="R16" s="126">
        <v>13</v>
      </c>
      <c r="S16" s="126">
        <v>688</v>
      </c>
      <c r="T16" s="155">
        <v>668</v>
      </c>
      <c r="U16" s="126">
        <v>647</v>
      </c>
      <c r="V16" s="126">
        <v>618</v>
      </c>
      <c r="W16" s="126">
        <v>602</v>
      </c>
      <c r="X16" s="126">
        <v>586</v>
      </c>
      <c r="Y16" s="174">
        <v>561</v>
      </c>
      <c r="Z16" s="126">
        <v>542</v>
      </c>
      <c r="AA16" s="155">
        <v>535</v>
      </c>
      <c r="AB16" s="126">
        <v>519</v>
      </c>
      <c r="AC16" s="126">
        <v>497</v>
      </c>
      <c r="AD16" s="126">
        <v>482</v>
      </c>
      <c r="AE16" s="126">
        <v>470</v>
      </c>
      <c r="AF16" s="126">
        <v>446</v>
      </c>
      <c r="AG16" s="126">
        <v>435</v>
      </c>
      <c r="AH16" s="126">
        <v>421</v>
      </c>
      <c r="AI16" s="126">
        <v>401</v>
      </c>
      <c r="AJ16" s="126">
        <v>376</v>
      </c>
      <c r="AK16" s="126">
        <v>365</v>
      </c>
      <c r="AL16" s="126">
        <v>340</v>
      </c>
      <c r="AM16" s="126">
        <v>318</v>
      </c>
      <c r="AN16" s="127">
        <v>296</v>
      </c>
      <c r="AP16" s="126">
        <v>282</v>
      </c>
      <c r="AQ16" s="126">
        <v>263</v>
      </c>
      <c r="AR16" s="126">
        <v>235</v>
      </c>
      <c r="AS16" s="126">
        <v>219</v>
      </c>
      <c r="AT16" s="126">
        <v>196</v>
      </c>
      <c r="AU16" s="126">
        <v>173</v>
      </c>
      <c r="AV16" s="126">
        <v>148</v>
      </c>
      <c r="AW16" s="126">
        <v>132</v>
      </c>
      <c r="AX16" s="126">
        <v>109</v>
      </c>
      <c r="AY16" s="126">
        <v>85</v>
      </c>
      <c r="AZ16" s="126">
        <v>69</v>
      </c>
      <c r="BA16" s="126">
        <v>61</v>
      </c>
      <c r="BB16" s="126">
        <v>49</v>
      </c>
      <c r="BC16" s="126">
        <v>33</v>
      </c>
      <c r="BD16" s="126">
        <v>25</v>
      </c>
      <c r="BE16" s="126">
        <v>15</v>
      </c>
      <c r="BF16" s="126">
        <v>8</v>
      </c>
      <c r="BI16" s="126">
        <v>12</v>
      </c>
      <c r="BJ16" s="126">
        <v>421</v>
      </c>
    </row>
    <row r="17" spans="1:62" x14ac:dyDescent="0.2">
      <c r="A17" s="132">
        <v>16</v>
      </c>
      <c r="B17" s="249">
        <v>24411</v>
      </c>
      <c r="C17" s="134">
        <v>4524</v>
      </c>
      <c r="D17" s="132"/>
      <c r="E17" s="135">
        <v>1847</v>
      </c>
      <c r="F17" s="248">
        <v>2677</v>
      </c>
      <c r="G17" s="134">
        <f t="shared" si="1"/>
        <v>4524</v>
      </c>
      <c r="H17" s="132">
        <f t="shared" si="2"/>
        <v>0</v>
      </c>
      <c r="I17" s="166">
        <v>16</v>
      </c>
      <c r="J17" s="248">
        <v>2677</v>
      </c>
      <c r="K17" s="168">
        <f t="shared" si="0"/>
        <v>49</v>
      </c>
      <c r="L17" s="136">
        <v>16</v>
      </c>
      <c r="M17" s="136">
        <v>2628</v>
      </c>
      <c r="R17" s="126">
        <v>14</v>
      </c>
      <c r="S17" s="155">
        <v>1220</v>
      </c>
      <c r="T17" s="155">
        <v>1190</v>
      </c>
      <c r="U17" s="155">
        <v>1159</v>
      </c>
      <c r="V17" s="155">
        <v>1116</v>
      </c>
      <c r="W17" s="155">
        <v>1081</v>
      </c>
      <c r="X17" s="155">
        <v>1047</v>
      </c>
      <c r="Y17" s="175">
        <v>1016</v>
      </c>
      <c r="Z17" s="126">
        <v>987</v>
      </c>
      <c r="AA17" s="155">
        <v>964</v>
      </c>
      <c r="AB17" s="126">
        <v>933</v>
      </c>
      <c r="AC17" s="126">
        <v>899</v>
      </c>
      <c r="AD17" s="126">
        <v>881</v>
      </c>
      <c r="AE17" s="126">
        <v>848</v>
      </c>
      <c r="AF17" s="126">
        <v>818</v>
      </c>
      <c r="AG17" s="126">
        <v>779</v>
      </c>
      <c r="AH17" s="126">
        <v>755</v>
      </c>
      <c r="AI17" s="126">
        <v>765</v>
      </c>
      <c r="AJ17" s="126">
        <v>735</v>
      </c>
      <c r="AK17" s="126">
        <v>699</v>
      </c>
      <c r="AL17" s="126">
        <v>667</v>
      </c>
      <c r="AM17" s="126">
        <v>643</v>
      </c>
      <c r="AN17" s="127">
        <v>605</v>
      </c>
      <c r="AP17" s="126">
        <v>563</v>
      </c>
      <c r="AQ17" s="126">
        <v>524</v>
      </c>
      <c r="AR17" s="126">
        <v>492</v>
      </c>
      <c r="AS17" s="126">
        <v>460</v>
      </c>
      <c r="AT17" s="126">
        <v>425</v>
      </c>
      <c r="AU17" s="126">
        <v>389</v>
      </c>
      <c r="AV17" s="126">
        <v>342</v>
      </c>
      <c r="AW17" s="126">
        <v>312</v>
      </c>
      <c r="AX17" s="126">
        <v>272</v>
      </c>
      <c r="AY17" s="126">
        <v>223</v>
      </c>
      <c r="AZ17" s="126">
        <v>196</v>
      </c>
      <c r="BA17" s="126">
        <v>170</v>
      </c>
      <c r="BB17" s="126">
        <v>134</v>
      </c>
      <c r="BC17" s="126">
        <v>107</v>
      </c>
      <c r="BD17" s="126">
        <v>82</v>
      </c>
      <c r="BE17" s="126">
        <v>54</v>
      </c>
      <c r="BF17" s="126">
        <v>33</v>
      </c>
      <c r="BI17" s="126">
        <v>13</v>
      </c>
      <c r="BJ17" s="126">
        <v>755</v>
      </c>
    </row>
    <row r="18" spans="1:62" x14ac:dyDescent="0.2">
      <c r="A18" s="132">
        <v>17</v>
      </c>
      <c r="B18" s="249">
        <v>33334</v>
      </c>
      <c r="C18" s="134">
        <v>5617</v>
      </c>
      <c r="D18" s="132"/>
      <c r="E18" s="135">
        <v>1906</v>
      </c>
      <c r="F18" s="248">
        <v>3711</v>
      </c>
      <c r="G18" s="134">
        <f t="shared" si="1"/>
        <v>5617</v>
      </c>
      <c r="H18" s="132">
        <f t="shared" si="2"/>
        <v>0</v>
      </c>
      <c r="I18" s="166">
        <v>17</v>
      </c>
      <c r="J18" s="248">
        <v>3711</v>
      </c>
      <c r="K18" s="168">
        <f t="shared" si="0"/>
        <v>75</v>
      </c>
      <c r="L18" s="136">
        <v>17</v>
      </c>
      <c r="M18" s="136">
        <v>3636</v>
      </c>
      <c r="R18" s="126">
        <v>15</v>
      </c>
      <c r="S18" s="155">
        <v>2782</v>
      </c>
      <c r="T18" s="155">
        <v>2722</v>
      </c>
      <c r="U18" s="155">
        <v>2615</v>
      </c>
      <c r="V18" s="155">
        <v>2549</v>
      </c>
      <c r="W18" s="155">
        <v>2499</v>
      </c>
      <c r="X18" s="155">
        <v>2437</v>
      </c>
      <c r="Y18" s="176">
        <v>2376</v>
      </c>
      <c r="Z18" s="126">
        <v>2301</v>
      </c>
      <c r="AA18" s="155">
        <v>2254</v>
      </c>
      <c r="AB18" s="155">
        <v>2155</v>
      </c>
      <c r="AC18" s="155">
        <v>2081</v>
      </c>
      <c r="AD18" s="155">
        <v>2006</v>
      </c>
      <c r="AE18" s="155">
        <v>1926</v>
      </c>
      <c r="AF18" s="155">
        <v>1845</v>
      </c>
      <c r="AG18" s="126">
        <v>1754</v>
      </c>
      <c r="AH18" s="126">
        <v>1674</v>
      </c>
      <c r="AI18" s="126">
        <v>1653</v>
      </c>
      <c r="AJ18" s="126">
        <v>1584</v>
      </c>
      <c r="AK18" s="126">
        <v>1520</v>
      </c>
      <c r="AL18" s="126">
        <v>1434</v>
      </c>
      <c r="AM18" s="126">
        <v>1355</v>
      </c>
      <c r="AN18" s="127">
        <v>1279</v>
      </c>
      <c r="AP18" s="126">
        <v>1200</v>
      </c>
      <c r="AQ18" s="126">
        <v>1115</v>
      </c>
      <c r="AR18" s="126">
        <v>1052</v>
      </c>
      <c r="AS18" s="126">
        <v>979</v>
      </c>
      <c r="AT18" s="126">
        <v>879</v>
      </c>
      <c r="AU18" s="126">
        <v>799</v>
      </c>
      <c r="AV18" s="126">
        <v>722</v>
      </c>
      <c r="AW18" s="126">
        <v>656</v>
      </c>
      <c r="AX18" s="126">
        <v>579</v>
      </c>
      <c r="AY18" s="126">
        <v>454</v>
      </c>
      <c r="AZ18" s="126">
        <v>402</v>
      </c>
      <c r="BA18" s="126">
        <v>353</v>
      </c>
      <c r="BB18" s="126">
        <v>291</v>
      </c>
      <c r="BC18" s="126">
        <v>223</v>
      </c>
      <c r="BD18" s="126">
        <v>169</v>
      </c>
      <c r="BE18" s="126">
        <v>119</v>
      </c>
      <c r="BF18" s="126">
        <v>55</v>
      </c>
      <c r="BI18" s="126">
        <v>14</v>
      </c>
      <c r="BJ18" s="155">
        <v>1674</v>
      </c>
    </row>
    <row r="19" spans="1:62" x14ac:dyDescent="0.2">
      <c r="A19" s="132">
        <v>18</v>
      </c>
      <c r="B19" s="249">
        <v>930401</v>
      </c>
      <c r="C19" s="134">
        <v>15232</v>
      </c>
      <c r="D19" s="132"/>
      <c r="E19" s="135">
        <v>3934</v>
      </c>
      <c r="F19" s="248">
        <v>11298</v>
      </c>
      <c r="G19" s="134">
        <f t="shared" si="1"/>
        <v>15232</v>
      </c>
      <c r="H19" s="132">
        <f t="shared" si="2"/>
        <v>0</v>
      </c>
      <c r="I19" s="166">
        <v>18</v>
      </c>
      <c r="J19" s="248">
        <v>11298</v>
      </c>
      <c r="K19" s="168">
        <f t="shared" si="0"/>
        <v>178</v>
      </c>
      <c r="L19" s="136">
        <v>18</v>
      </c>
      <c r="M19" s="136">
        <v>11120</v>
      </c>
      <c r="R19" s="126">
        <v>16</v>
      </c>
      <c r="S19" s="155">
        <v>2677</v>
      </c>
      <c r="T19" s="155">
        <v>2628</v>
      </c>
      <c r="U19" s="155">
        <v>2545</v>
      </c>
      <c r="V19" s="155">
        <v>2467</v>
      </c>
      <c r="W19" s="155">
        <v>2391</v>
      </c>
      <c r="X19" s="155">
        <v>2317</v>
      </c>
      <c r="Y19" s="175">
        <v>2249</v>
      </c>
      <c r="Z19" s="126">
        <v>2170</v>
      </c>
      <c r="AA19" s="155">
        <v>2118</v>
      </c>
      <c r="AB19" s="155">
        <v>2055</v>
      </c>
      <c r="AC19" s="155">
        <v>1988</v>
      </c>
      <c r="AD19" s="155">
        <v>1921</v>
      </c>
      <c r="AE19" s="155">
        <v>1843</v>
      </c>
      <c r="AF19" s="155">
        <v>1783</v>
      </c>
      <c r="AG19" s="126">
        <v>1712</v>
      </c>
      <c r="AH19" s="126">
        <v>1643</v>
      </c>
      <c r="AI19" s="126">
        <v>1626</v>
      </c>
      <c r="AJ19" s="126">
        <v>1549</v>
      </c>
      <c r="AK19" s="126">
        <v>1479</v>
      </c>
      <c r="AL19" s="126">
        <v>1412</v>
      </c>
      <c r="AM19" s="126">
        <v>1328</v>
      </c>
      <c r="AN19" s="127">
        <v>1266</v>
      </c>
      <c r="AP19" s="126">
        <v>1192</v>
      </c>
      <c r="AQ19" s="126">
        <v>1101</v>
      </c>
      <c r="AR19" s="126">
        <v>1023</v>
      </c>
      <c r="AS19" s="126">
        <v>958</v>
      </c>
      <c r="AT19" s="126">
        <v>880</v>
      </c>
      <c r="AU19" s="126">
        <v>802</v>
      </c>
      <c r="AV19" s="126">
        <v>728</v>
      </c>
      <c r="AW19" s="126">
        <v>663</v>
      </c>
      <c r="AX19" s="126">
        <v>592</v>
      </c>
      <c r="AY19" s="126">
        <v>484</v>
      </c>
      <c r="AZ19" s="126">
        <v>430</v>
      </c>
      <c r="BA19" s="126">
        <v>355</v>
      </c>
      <c r="BB19" s="126">
        <v>303</v>
      </c>
      <c r="BC19" s="126">
        <v>251</v>
      </c>
      <c r="BD19" s="126">
        <v>172</v>
      </c>
      <c r="BE19" s="126">
        <v>114</v>
      </c>
      <c r="BF19" s="126">
        <v>61</v>
      </c>
      <c r="BI19" s="126">
        <v>15</v>
      </c>
      <c r="BJ19" s="155">
        <v>1643</v>
      </c>
    </row>
    <row r="20" spans="1:62" x14ac:dyDescent="0.2">
      <c r="A20" s="132">
        <v>19</v>
      </c>
      <c r="B20" s="249">
        <v>4257989</v>
      </c>
      <c r="C20" s="134">
        <v>243190</v>
      </c>
      <c r="D20" s="132"/>
      <c r="E20" s="135">
        <v>74439</v>
      </c>
      <c r="F20" s="248">
        <v>168751</v>
      </c>
      <c r="G20" s="134">
        <f t="shared" si="1"/>
        <v>243190</v>
      </c>
      <c r="H20" s="132">
        <f t="shared" si="2"/>
        <v>0</v>
      </c>
      <c r="I20" s="166">
        <v>19</v>
      </c>
      <c r="J20" s="248">
        <v>168751</v>
      </c>
      <c r="K20" s="168">
        <f t="shared" si="0"/>
        <v>3387</v>
      </c>
      <c r="L20" s="136">
        <v>19</v>
      </c>
      <c r="M20" s="136">
        <v>165364</v>
      </c>
      <c r="R20" s="126">
        <v>17</v>
      </c>
      <c r="S20" s="155">
        <v>3711</v>
      </c>
      <c r="T20" s="155">
        <v>3636</v>
      </c>
      <c r="U20" s="155">
        <v>3490</v>
      </c>
      <c r="V20" s="155">
        <v>3356</v>
      </c>
      <c r="W20" s="155">
        <v>3232</v>
      </c>
      <c r="X20" s="155">
        <v>3118</v>
      </c>
      <c r="Y20" s="175">
        <v>2979</v>
      </c>
      <c r="Z20" s="126">
        <v>2903</v>
      </c>
      <c r="AA20" s="155">
        <v>2828</v>
      </c>
      <c r="AB20" s="155">
        <v>2710</v>
      </c>
      <c r="AC20" s="155">
        <v>2642</v>
      </c>
      <c r="AD20" s="155">
        <v>2531</v>
      </c>
      <c r="AE20" s="155">
        <v>2414</v>
      </c>
      <c r="AF20" s="155">
        <v>2314</v>
      </c>
      <c r="AG20" s="126">
        <v>2176</v>
      </c>
      <c r="AH20" s="126">
        <v>2065</v>
      </c>
      <c r="AI20" s="126">
        <v>2042</v>
      </c>
      <c r="AJ20" s="126">
        <v>1935</v>
      </c>
      <c r="AK20" s="126">
        <v>1820</v>
      </c>
      <c r="AL20" s="126">
        <v>1700</v>
      </c>
      <c r="AM20" s="126">
        <v>1612</v>
      </c>
      <c r="AN20" s="127">
        <v>1517</v>
      </c>
      <c r="AP20" s="126">
        <v>1437</v>
      </c>
      <c r="AQ20" s="126">
        <v>1338</v>
      </c>
      <c r="AR20" s="126">
        <v>1245</v>
      </c>
      <c r="AS20" s="126">
        <v>1152</v>
      </c>
      <c r="AT20" s="126">
        <v>1082</v>
      </c>
      <c r="AU20" s="126">
        <v>994</v>
      </c>
      <c r="AV20" s="126">
        <v>895</v>
      </c>
      <c r="AW20" s="126">
        <v>809</v>
      </c>
      <c r="AX20" s="126">
        <v>719</v>
      </c>
      <c r="AY20" s="126">
        <v>572</v>
      </c>
      <c r="AZ20" s="126">
        <v>477</v>
      </c>
      <c r="BA20" s="126">
        <v>392</v>
      </c>
      <c r="BB20" s="126">
        <v>325</v>
      </c>
      <c r="BC20" s="126">
        <v>258</v>
      </c>
      <c r="BD20" s="126">
        <v>177</v>
      </c>
      <c r="BE20" s="126">
        <v>117</v>
      </c>
      <c r="BF20" s="126">
        <v>65</v>
      </c>
      <c r="BI20" s="126">
        <v>16</v>
      </c>
      <c r="BJ20" s="155">
        <v>2065</v>
      </c>
    </row>
    <row r="21" spans="1:62" x14ac:dyDescent="0.2">
      <c r="A21" s="132">
        <v>20</v>
      </c>
      <c r="B21" s="249">
        <v>427841</v>
      </c>
      <c r="C21" s="134">
        <v>1948</v>
      </c>
      <c r="D21" s="132"/>
      <c r="E21" s="135">
        <v>625</v>
      </c>
      <c r="F21" s="248">
        <v>1323</v>
      </c>
      <c r="G21" s="134">
        <f t="shared" si="1"/>
        <v>1948</v>
      </c>
      <c r="H21" s="132">
        <f t="shared" si="2"/>
        <v>0</v>
      </c>
      <c r="I21" s="166">
        <v>20</v>
      </c>
      <c r="J21" s="248">
        <v>1323</v>
      </c>
      <c r="K21" s="168">
        <f t="shared" si="0"/>
        <v>12</v>
      </c>
      <c r="L21" s="136">
        <v>20</v>
      </c>
      <c r="M21" s="136">
        <v>1311</v>
      </c>
      <c r="R21" s="126">
        <v>18</v>
      </c>
      <c r="S21" s="155">
        <v>11298</v>
      </c>
      <c r="T21" s="155">
        <v>11120</v>
      </c>
      <c r="U21" s="155">
        <v>10848</v>
      </c>
      <c r="V21" s="155">
        <v>10513</v>
      </c>
      <c r="W21" s="155">
        <v>10332</v>
      </c>
      <c r="X21" s="155">
        <v>10157</v>
      </c>
      <c r="Y21" s="175">
        <v>9932</v>
      </c>
      <c r="Z21" s="126">
        <v>9719</v>
      </c>
      <c r="AA21" s="155">
        <v>9523</v>
      </c>
      <c r="AB21" s="155">
        <v>9184</v>
      </c>
      <c r="AC21" s="155">
        <v>8902</v>
      </c>
      <c r="AD21" s="155">
        <v>8586</v>
      </c>
      <c r="AE21" s="155">
        <v>8247</v>
      </c>
      <c r="AF21" s="155">
        <v>7896</v>
      </c>
      <c r="AG21" s="126">
        <v>7574</v>
      </c>
      <c r="AH21" s="126">
        <v>7277</v>
      </c>
      <c r="AI21" s="126">
        <v>6913</v>
      </c>
      <c r="AJ21" s="126">
        <v>6555</v>
      </c>
      <c r="AK21" s="126">
        <v>6218</v>
      </c>
      <c r="AL21" s="126">
        <v>5836</v>
      </c>
      <c r="AM21" s="126">
        <v>5486</v>
      </c>
      <c r="AN21" s="127">
        <v>5125</v>
      </c>
      <c r="AP21" s="126">
        <v>4785</v>
      </c>
      <c r="AQ21" s="126">
        <v>4441</v>
      </c>
      <c r="AR21" s="126">
        <v>4074</v>
      </c>
      <c r="AS21" s="126">
        <v>3701</v>
      </c>
      <c r="AT21" s="126">
        <v>3380</v>
      </c>
      <c r="AU21" s="126">
        <v>3042</v>
      </c>
      <c r="AV21" s="126">
        <v>2750</v>
      </c>
      <c r="AW21" s="126">
        <v>2473</v>
      </c>
      <c r="AX21" s="126">
        <v>2226</v>
      </c>
      <c r="AY21" s="126">
        <v>1817</v>
      </c>
      <c r="AZ21" s="126">
        <v>1534</v>
      </c>
      <c r="BA21" s="126">
        <v>1276</v>
      </c>
      <c r="BB21" s="126">
        <v>990</v>
      </c>
      <c r="BC21" s="126">
        <v>729</v>
      </c>
      <c r="BD21" s="126">
        <v>535</v>
      </c>
      <c r="BE21" s="126">
        <v>345</v>
      </c>
      <c r="BF21" s="126">
        <v>151</v>
      </c>
      <c r="BI21" s="126">
        <v>17</v>
      </c>
      <c r="BJ21" s="155">
        <v>7277</v>
      </c>
    </row>
    <row r="22" spans="1:62" x14ac:dyDescent="0.2">
      <c r="A22" s="132">
        <v>21</v>
      </c>
      <c r="B22" s="249">
        <v>3660990</v>
      </c>
      <c r="C22" s="134">
        <v>331713</v>
      </c>
      <c r="D22" s="132"/>
      <c r="E22" s="135">
        <v>150491</v>
      </c>
      <c r="F22" s="248">
        <v>181222</v>
      </c>
      <c r="G22" s="134">
        <f t="shared" si="1"/>
        <v>331713</v>
      </c>
      <c r="H22" s="132">
        <f t="shared" si="2"/>
        <v>0</v>
      </c>
      <c r="I22" s="166">
        <v>21</v>
      </c>
      <c r="J22" s="248">
        <v>181222</v>
      </c>
      <c r="K22" s="168">
        <f t="shared" si="0"/>
        <v>2944</v>
      </c>
      <c r="L22" s="136">
        <v>21</v>
      </c>
      <c r="M22" s="136">
        <v>178278</v>
      </c>
      <c r="R22" s="126">
        <v>19</v>
      </c>
      <c r="S22" s="155">
        <v>168751</v>
      </c>
      <c r="T22" s="155">
        <v>165364</v>
      </c>
      <c r="U22" s="155">
        <v>159995</v>
      </c>
      <c r="V22" s="155">
        <v>154450</v>
      </c>
      <c r="W22" s="155">
        <v>152768</v>
      </c>
      <c r="X22" s="155">
        <v>151118</v>
      </c>
      <c r="Y22" s="175">
        <v>149196</v>
      </c>
      <c r="Z22" s="126">
        <v>147426</v>
      </c>
      <c r="AA22" s="155">
        <v>145518</v>
      </c>
      <c r="AB22" s="155">
        <v>140329</v>
      </c>
      <c r="AC22" s="155">
        <v>132681</v>
      </c>
      <c r="AD22" s="155">
        <v>122323</v>
      </c>
      <c r="AE22" s="155">
        <v>114135</v>
      </c>
      <c r="AF22" s="155">
        <v>111493</v>
      </c>
      <c r="AG22" s="126">
        <v>106892</v>
      </c>
      <c r="AH22" s="126">
        <v>99026</v>
      </c>
      <c r="AI22" s="126">
        <v>91280</v>
      </c>
      <c r="AJ22" s="126">
        <v>88547</v>
      </c>
      <c r="AK22" s="126">
        <v>84457</v>
      </c>
      <c r="AL22" s="126">
        <v>77612</v>
      </c>
      <c r="AM22" s="126">
        <v>68973</v>
      </c>
      <c r="AN22" s="127">
        <v>66520</v>
      </c>
      <c r="AP22" s="126">
        <v>62809</v>
      </c>
      <c r="AQ22" s="126">
        <v>54240</v>
      </c>
      <c r="AR22" s="126">
        <v>45833</v>
      </c>
      <c r="AS22" s="126">
        <v>43137</v>
      </c>
      <c r="AT22" s="126">
        <v>38189</v>
      </c>
      <c r="AU22" s="126">
        <v>31433</v>
      </c>
      <c r="AV22" s="126">
        <v>26893</v>
      </c>
      <c r="AW22" s="126">
        <v>25761</v>
      </c>
      <c r="AX22" s="126">
        <v>23811</v>
      </c>
      <c r="AY22" s="126">
        <v>18261</v>
      </c>
      <c r="AZ22" s="126">
        <v>16551</v>
      </c>
      <c r="BA22" s="126">
        <v>15472</v>
      </c>
      <c r="BB22" s="126">
        <v>13517</v>
      </c>
      <c r="BC22" s="126">
        <v>9063</v>
      </c>
      <c r="BD22" s="126">
        <v>5970</v>
      </c>
      <c r="BE22" s="126">
        <v>5015</v>
      </c>
      <c r="BF22" s="126">
        <v>3392</v>
      </c>
      <c r="BI22" s="126">
        <v>18</v>
      </c>
      <c r="BJ22" s="155">
        <v>99026</v>
      </c>
    </row>
    <row r="23" spans="1:62" x14ac:dyDescent="0.2">
      <c r="A23" s="132">
        <v>22</v>
      </c>
      <c r="B23" s="249">
        <v>28749</v>
      </c>
      <c r="C23" s="134">
        <v>4326</v>
      </c>
      <c r="D23" s="132"/>
      <c r="E23" s="135">
        <v>1494</v>
      </c>
      <c r="F23" s="248">
        <v>2832</v>
      </c>
      <c r="G23" s="134">
        <f t="shared" si="1"/>
        <v>4326</v>
      </c>
      <c r="H23" s="132">
        <f t="shared" si="2"/>
        <v>0</v>
      </c>
      <c r="I23" s="166">
        <v>22</v>
      </c>
      <c r="J23" s="248">
        <v>2832</v>
      </c>
      <c r="K23" s="168">
        <f t="shared" si="0"/>
        <v>76</v>
      </c>
      <c r="L23" s="136">
        <v>22</v>
      </c>
      <c r="M23" s="136">
        <v>2756</v>
      </c>
      <c r="R23" s="126">
        <v>20</v>
      </c>
      <c r="S23" s="155">
        <v>1323</v>
      </c>
      <c r="T23" s="155">
        <v>1311</v>
      </c>
      <c r="U23" s="155">
        <v>1288</v>
      </c>
      <c r="V23" s="155">
        <v>1269</v>
      </c>
      <c r="W23" s="155">
        <v>1261</v>
      </c>
      <c r="X23" s="155">
        <v>1257</v>
      </c>
      <c r="Y23" s="175">
        <v>1249</v>
      </c>
      <c r="Z23" s="126">
        <v>1242</v>
      </c>
      <c r="AA23" s="155">
        <v>1237</v>
      </c>
      <c r="AB23" s="155">
        <v>1200</v>
      </c>
      <c r="AC23" s="155">
        <v>1158</v>
      </c>
      <c r="AD23" s="155">
        <v>1097</v>
      </c>
      <c r="AE23" s="155">
        <v>1035</v>
      </c>
      <c r="AF23" s="155">
        <v>1009</v>
      </c>
      <c r="AG23" s="126">
        <v>962</v>
      </c>
      <c r="AH23" s="126">
        <v>889</v>
      </c>
      <c r="AI23" s="126">
        <v>851</v>
      </c>
      <c r="AJ23" s="126">
        <v>822</v>
      </c>
      <c r="AK23" s="126">
        <v>790</v>
      </c>
      <c r="AL23" s="126">
        <v>708</v>
      </c>
      <c r="AM23" s="126">
        <v>648</v>
      </c>
      <c r="AN23" s="127">
        <v>617</v>
      </c>
      <c r="AP23" s="126">
        <v>567</v>
      </c>
      <c r="AQ23" s="126">
        <v>458</v>
      </c>
      <c r="AR23" s="126">
        <v>404</v>
      </c>
      <c r="AS23" s="126">
        <v>382</v>
      </c>
      <c r="AT23" s="126">
        <v>350</v>
      </c>
      <c r="AU23" s="126">
        <v>297</v>
      </c>
      <c r="AV23" s="126">
        <v>270</v>
      </c>
      <c r="AW23" s="126">
        <v>241</v>
      </c>
      <c r="AX23" s="126">
        <v>224</v>
      </c>
      <c r="AY23" s="126">
        <v>189</v>
      </c>
      <c r="AZ23" s="126">
        <v>166</v>
      </c>
      <c r="BA23" s="126">
        <v>153</v>
      </c>
      <c r="BB23" s="126">
        <v>134</v>
      </c>
      <c r="BC23" s="126">
        <v>105</v>
      </c>
      <c r="BD23" s="126">
        <v>81</v>
      </c>
      <c r="BE23" s="126">
        <v>66</v>
      </c>
      <c r="BF23" s="126">
        <v>40</v>
      </c>
      <c r="BI23" s="126">
        <v>19</v>
      </c>
      <c r="BJ23" s="126">
        <v>889</v>
      </c>
    </row>
    <row r="24" spans="1:62" x14ac:dyDescent="0.2">
      <c r="A24" s="132">
        <v>23</v>
      </c>
      <c r="B24" s="249">
        <v>1573653</v>
      </c>
      <c r="C24" s="134">
        <v>218511</v>
      </c>
      <c r="D24" s="132"/>
      <c r="E24" s="135">
        <v>82824</v>
      </c>
      <c r="F24" s="248">
        <v>135687</v>
      </c>
      <c r="G24" s="134">
        <f t="shared" si="1"/>
        <v>218511</v>
      </c>
      <c r="H24" s="132">
        <f t="shared" si="2"/>
        <v>0</v>
      </c>
      <c r="I24" s="166">
        <v>23</v>
      </c>
      <c r="J24" s="248">
        <v>135687</v>
      </c>
      <c r="K24" s="168">
        <f t="shared" si="0"/>
        <v>1882</v>
      </c>
      <c r="L24" s="136">
        <v>23</v>
      </c>
      <c r="M24" s="136">
        <v>133805</v>
      </c>
      <c r="R24" s="126">
        <v>21</v>
      </c>
      <c r="S24" s="155">
        <v>181222</v>
      </c>
      <c r="T24" s="155">
        <v>178278</v>
      </c>
      <c r="U24" s="155">
        <v>172207</v>
      </c>
      <c r="V24" s="155">
        <v>167115</v>
      </c>
      <c r="W24" s="155">
        <v>162891</v>
      </c>
      <c r="X24" s="155">
        <v>158440</v>
      </c>
      <c r="Y24" s="175">
        <v>154298</v>
      </c>
      <c r="Z24" s="126">
        <v>150681</v>
      </c>
      <c r="AA24" s="155">
        <v>148326</v>
      </c>
      <c r="AB24" s="155">
        <v>142166</v>
      </c>
      <c r="AC24" s="155">
        <v>138712</v>
      </c>
      <c r="AD24" s="155">
        <v>132681</v>
      </c>
      <c r="AE24" s="155">
        <v>127286</v>
      </c>
      <c r="AF24" s="155">
        <v>122640</v>
      </c>
      <c r="AG24" s="126">
        <v>117848</v>
      </c>
      <c r="AH24" s="126">
        <v>112544</v>
      </c>
      <c r="AI24" s="126">
        <v>108094</v>
      </c>
      <c r="AJ24" s="126">
        <v>103987</v>
      </c>
      <c r="AK24" s="126">
        <v>99842</v>
      </c>
      <c r="AL24" s="126">
        <v>95085</v>
      </c>
      <c r="AM24" s="126">
        <v>90946</v>
      </c>
      <c r="AN24" s="127">
        <v>87295</v>
      </c>
      <c r="AP24" s="126">
        <v>82388</v>
      </c>
      <c r="AQ24" s="126">
        <v>76681</v>
      </c>
      <c r="AR24" s="126">
        <v>71453</v>
      </c>
      <c r="AS24" s="126">
        <v>67158</v>
      </c>
      <c r="AT24" s="126">
        <v>62526</v>
      </c>
      <c r="AU24" s="126">
        <v>57253</v>
      </c>
      <c r="AV24" s="126">
        <v>52133</v>
      </c>
      <c r="AW24" s="126">
        <v>48193</v>
      </c>
      <c r="AX24" s="126">
        <v>44215</v>
      </c>
      <c r="AY24" s="126">
        <v>36874</v>
      </c>
      <c r="AZ24" s="126">
        <v>29801</v>
      </c>
      <c r="BA24" s="126">
        <v>26252</v>
      </c>
      <c r="BB24" s="126">
        <v>21369</v>
      </c>
      <c r="BC24" s="126">
        <v>15716</v>
      </c>
      <c r="BD24" s="126">
        <v>11374</v>
      </c>
      <c r="BE24" s="126">
        <v>8024</v>
      </c>
      <c r="BF24" s="126">
        <v>4117</v>
      </c>
      <c r="BI24" s="126">
        <v>20</v>
      </c>
      <c r="BJ24" s="155">
        <v>112544</v>
      </c>
    </row>
    <row r="25" spans="1:62" x14ac:dyDescent="0.2">
      <c r="A25" s="132">
        <v>24</v>
      </c>
      <c r="B25" s="250">
        <v>278742</v>
      </c>
      <c r="C25" s="134">
        <v>10075</v>
      </c>
      <c r="D25" s="132"/>
      <c r="E25" s="135">
        <v>3901</v>
      </c>
      <c r="F25" s="248">
        <v>6174</v>
      </c>
      <c r="G25" s="134">
        <f t="shared" si="1"/>
        <v>10075</v>
      </c>
      <c r="H25" s="132">
        <f t="shared" si="2"/>
        <v>0</v>
      </c>
      <c r="I25" s="166">
        <v>24</v>
      </c>
      <c r="J25" s="248">
        <v>6174</v>
      </c>
      <c r="K25" s="168">
        <f t="shared" si="0"/>
        <v>98</v>
      </c>
      <c r="L25" s="136">
        <v>24</v>
      </c>
      <c r="M25" s="136">
        <v>6076</v>
      </c>
      <c r="R25" s="126">
        <v>22</v>
      </c>
      <c r="S25" s="155">
        <v>2832</v>
      </c>
      <c r="T25" s="155">
        <v>2756</v>
      </c>
      <c r="U25" s="155">
        <v>2677</v>
      </c>
      <c r="V25" s="155">
        <v>2580</v>
      </c>
      <c r="W25" s="155">
        <v>2490</v>
      </c>
      <c r="X25" s="155">
        <v>2403</v>
      </c>
      <c r="Y25" s="175">
        <v>2334</v>
      </c>
      <c r="Z25" s="126">
        <v>2276</v>
      </c>
      <c r="AA25" s="155">
        <v>2221</v>
      </c>
      <c r="AB25" s="155">
        <v>2129</v>
      </c>
      <c r="AC25" s="155">
        <v>2015</v>
      </c>
      <c r="AD25" s="155">
        <v>1922</v>
      </c>
      <c r="AE25" s="155">
        <v>1830</v>
      </c>
      <c r="AF25" s="155">
        <v>1743</v>
      </c>
      <c r="AG25" s="126">
        <v>1646</v>
      </c>
      <c r="AH25" s="126">
        <v>1566</v>
      </c>
      <c r="AI25" s="126">
        <v>1485</v>
      </c>
      <c r="AJ25" s="126">
        <v>1404</v>
      </c>
      <c r="AK25" s="126">
        <v>1329</v>
      </c>
      <c r="AL25" s="126">
        <v>1242</v>
      </c>
      <c r="AM25" s="126">
        <v>1176</v>
      </c>
      <c r="AN25" s="127">
        <v>1108</v>
      </c>
      <c r="AP25" s="126">
        <v>1009</v>
      </c>
      <c r="AQ25" s="126">
        <v>912</v>
      </c>
      <c r="AR25" s="126">
        <v>854</v>
      </c>
      <c r="AS25" s="126">
        <v>762</v>
      </c>
      <c r="AT25" s="126">
        <v>670</v>
      </c>
      <c r="AU25" s="126">
        <v>597</v>
      </c>
      <c r="AV25" s="126">
        <v>531</v>
      </c>
      <c r="AW25" s="126">
        <v>464</v>
      </c>
      <c r="AX25" s="126">
        <v>408</v>
      </c>
      <c r="AY25" s="126">
        <v>337</v>
      </c>
      <c r="AZ25" s="126">
        <v>265</v>
      </c>
      <c r="BA25" s="126">
        <v>223</v>
      </c>
      <c r="BB25" s="126">
        <v>173</v>
      </c>
      <c r="BC25" s="126">
        <v>128</v>
      </c>
      <c r="BD25" s="126">
        <v>90</v>
      </c>
      <c r="BE25" s="126">
        <v>59</v>
      </c>
      <c r="BF25" s="126">
        <v>28</v>
      </c>
      <c r="BI25" s="126">
        <v>21</v>
      </c>
      <c r="BJ25" s="155">
        <v>1566</v>
      </c>
    </row>
    <row r="26" spans="1:62" x14ac:dyDescent="0.2">
      <c r="A26" s="132">
        <v>25</v>
      </c>
      <c r="B26" s="249">
        <v>90106</v>
      </c>
      <c r="C26" s="134">
        <v>9552</v>
      </c>
      <c r="D26" s="132"/>
      <c r="E26" s="135">
        <v>3589</v>
      </c>
      <c r="F26" s="248">
        <v>5963</v>
      </c>
      <c r="G26" s="134">
        <f t="shared" si="1"/>
        <v>9552</v>
      </c>
      <c r="H26" s="132">
        <f t="shared" si="2"/>
        <v>0</v>
      </c>
      <c r="I26" s="166">
        <v>25</v>
      </c>
      <c r="J26" s="248">
        <v>5963</v>
      </c>
      <c r="K26" s="168">
        <f t="shared" si="0"/>
        <v>141</v>
      </c>
      <c r="L26" s="136">
        <v>25</v>
      </c>
      <c r="M26" s="136">
        <v>5822</v>
      </c>
      <c r="R26" s="126">
        <v>23</v>
      </c>
      <c r="S26" s="155">
        <v>135687</v>
      </c>
      <c r="T26" s="155">
        <v>133805</v>
      </c>
      <c r="U26" s="155">
        <v>131148</v>
      </c>
      <c r="V26" s="155">
        <v>126708</v>
      </c>
      <c r="W26" s="155">
        <v>124714</v>
      </c>
      <c r="X26" s="155">
        <v>122165</v>
      </c>
      <c r="Y26" s="175">
        <v>119692</v>
      </c>
      <c r="Z26" s="126">
        <v>118198</v>
      </c>
      <c r="AA26" s="155">
        <v>117833</v>
      </c>
      <c r="AB26" s="155">
        <v>114433</v>
      </c>
      <c r="AC26" s="155">
        <v>111530</v>
      </c>
      <c r="AD26" s="155">
        <v>107673</v>
      </c>
      <c r="AE26" s="155">
        <v>103862</v>
      </c>
      <c r="AF26" s="155">
        <v>99539</v>
      </c>
      <c r="AG26" s="126">
        <v>96173</v>
      </c>
      <c r="AH26" s="126">
        <v>92357</v>
      </c>
      <c r="AI26" s="126">
        <v>88588</v>
      </c>
      <c r="AJ26" s="126">
        <v>84160</v>
      </c>
      <c r="AK26" s="126">
        <v>80771</v>
      </c>
      <c r="AL26" s="126">
        <v>76381</v>
      </c>
      <c r="AM26" s="126">
        <v>72384</v>
      </c>
      <c r="AN26" s="127">
        <v>68157</v>
      </c>
      <c r="AP26" s="126">
        <v>64719</v>
      </c>
      <c r="AQ26" s="126">
        <v>60316</v>
      </c>
      <c r="AR26" s="126">
        <v>55935</v>
      </c>
      <c r="AS26" s="126">
        <v>51200</v>
      </c>
      <c r="AT26" s="126">
        <v>47392</v>
      </c>
      <c r="AU26" s="126">
        <v>43063</v>
      </c>
      <c r="AV26" s="126">
        <v>38826</v>
      </c>
      <c r="AW26" s="126">
        <v>34495</v>
      </c>
      <c r="AX26" s="126">
        <v>31087</v>
      </c>
      <c r="AY26" s="126">
        <v>24700</v>
      </c>
      <c r="AZ26" s="126">
        <v>21395</v>
      </c>
      <c r="BA26" s="126">
        <v>18056</v>
      </c>
      <c r="BB26" s="126">
        <v>15286</v>
      </c>
      <c r="BC26" s="126">
        <v>12123</v>
      </c>
      <c r="BD26" s="126">
        <v>8805</v>
      </c>
      <c r="BE26" s="126">
        <v>5530</v>
      </c>
      <c r="BF26" s="126">
        <v>2846</v>
      </c>
      <c r="BI26" s="126">
        <v>22</v>
      </c>
      <c r="BJ26" s="155">
        <v>92357</v>
      </c>
    </row>
    <row r="27" spans="1:62" x14ac:dyDescent="0.2">
      <c r="A27" s="132">
        <v>26</v>
      </c>
      <c r="B27" s="249">
        <v>333009</v>
      </c>
      <c r="C27" s="134">
        <v>30803</v>
      </c>
      <c r="D27" s="132"/>
      <c r="E27" s="135">
        <v>9176</v>
      </c>
      <c r="F27" s="248">
        <v>21627</v>
      </c>
      <c r="G27" s="134">
        <f t="shared" si="1"/>
        <v>30803</v>
      </c>
      <c r="H27" s="132">
        <f t="shared" si="2"/>
        <v>0</v>
      </c>
      <c r="I27" s="166">
        <v>26</v>
      </c>
      <c r="J27" s="248">
        <v>21627</v>
      </c>
      <c r="K27" s="168">
        <f t="shared" si="0"/>
        <v>531</v>
      </c>
      <c r="L27" s="136">
        <v>26</v>
      </c>
      <c r="M27" s="136">
        <v>21096</v>
      </c>
      <c r="R27" s="126">
        <v>24</v>
      </c>
      <c r="S27" s="155">
        <v>6174</v>
      </c>
      <c r="T27" s="155">
        <v>6076</v>
      </c>
      <c r="U27" s="155">
        <v>5928</v>
      </c>
      <c r="V27" s="155">
        <v>5676</v>
      </c>
      <c r="W27" s="155">
        <v>5538</v>
      </c>
      <c r="X27" s="155">
        <v>5446</v>
      </c>
      <c r="Y27" s="175">
        <v>5314</v>
      </c>
      <c r="Z27" s="126">
        <v>5141</v>
      </c>
      <c r="AA27" s="155">
        <v>5011</v>
      </c>
      <c r="AB27" s="155">
        <v>4824</v>
      </c>
      <c r="AC27" s="155">
        <v>4692</v>
      </c>
      <c r="AD27" s="155">
        <v>4564</v>
      </c>
      <c r="AE27" s="155">
        <v>4405</v>
      </c>
      <c r="AF27" s="155">
        <v>4231</v>
      </c>
      <c r="AG27" s="126">
        <v>4020</v>
      </c>
      <c r="AH27" s="126">
        <v>3478</v>
      </c>
      <c r="AI27" s="126">
        <v>3795</v>
      </c>
      <c r="AJ27" s="126">
        <v>3614</v>
      </c>
      <c r="AK27" s="126">
        <v>3454</v>
      </c>
      <c r="AL27" s="126">
        <v>3289</v>
      </c>
      <c r="AM27" s="126">
        <v>3098</v>
      </c>
      <c r="AN27" s="127">
        <v>2940</v>
      </c>
      <c r="AP27" s="126">
        <v>2772</v>
      </c>
      <c r="AQ27" s="126">
        <v>2567</v>
      </c>
      <c r="AR27" s="126">
        <v>2364</v>
      </c>
      <c r="AS27" s="126">
        <v>2151</v>
      </c>
      <c r="AT27" s="126">
        <v>1975</v>
      </c>
      <c r="AU27" s="126">
        <v>1805</v>
      </c>
      <c r="AV27" s="126">
        <v>1637</v>
      </c>
      <c r="AW27" s="126">
        <v>1524</v>
      </c>
      <c r="AX27" s="126">
        <v>1374</v>
      </c>
      <c r="AY27" s="126">
        <v>1064</v>
      </c>
      <c r="AZ27" s="126">
        <v>1025</v>
      </c>
      <c r="BA27" s="126">
        <v>871</v>
      </c>
      <c r="BB27" s="126">
        <v>717</v>
      </c>
      <c r="BC27" s="126">
        <v>567</v>
      </c>
      <c r="BD27" s="126">
        <v>425</v>
      </c>
      <c r="BE27" s="126">
        <v>282</v>
      </c>
      <c r="BF27" s="126">
        <v>129</v>
      </c>
      <c r="BI27" s="126">
        <v>23</v>
      </c>
      <c r="BJ27" s="155">
        <v>3478</v>
      </c>
    </row>
    <row r="28" spans="1:62" x14ac:dyDescent="0.2">
      <c r="A28" s="132">
        <v>27</v>
      </c>
      <c r="B28" s="249">
        <v>221346</v>
      </c>
      <c r="C28" s="134">
        <v>2505</v>
      </c>
      <c r="D28" s="132"/>
      <c r="E28" s="135">
        <v>872</v>
      </c>
      <c r="F28" s="248">
        <v>1633</v>
      </c>
      <c r="G28" s="134">
        <f t="shared" si="1"/>
        <v>2505</v>
      </c>
      <c r="H28" s="132">
        <f t="shared" si="2"/>
        <v>0</v>
      </c>
      <c r="I28" s="166">
        <v>27</v>
      </c>
      <c r="J28" s="248">
        <v>1633</v>
      </c>
      <c r="K28" s="168">
        <f t="shared" si="0"/>
        <v>34</v>
      </c>
      <c r="L28" s="136">
        <v>27</v>
      </c>
      <c r="M28" s="136">
        <v>1599</v>
      </c>
      <c r="R28" s="126">
        <v>25</v>
      </c>
      <c r="S28" s="155">
        <v>5963</v>
      </c>
      <c r="T28" s="155">
        <v>5822</v>
      </c>
      <c r="U28" s="155">
        <v>5541</v>
      </c>
      <c r="V28" s="155">
        <v>5372</v>
      </c>
      <c r="W28" s="155">
        <v>5217</v>
      </c>
      <c r="X28" s="155">
        <v>5041</v>
      </c>
      <c r="Y28" s="175">
        <v>4868</v>
      </c>
      <c r="Z28" s="126">
        <v>4731</v>
      </c>
      <c r="AA28" s="155">
        <v>4669</v>
      </c>
      <c r="AB28" s="155">
        <v>4423</v>
      </c>
      <c r="AC28" s="155">
        <v>4307</v>
      </c>
      <c r="AD28" s="155">
        <v>4146</v>
      </c>
      <c r="AE28" s="155">
        <v>3962</v>
      </c>
      <c r="AF28" s="155">
        <v>3801</v>
      </c>
      <c r="AG28" s="126">
        <v>3618</v>
      </c>
      <c r="AH28" s="126">
        <v>12620</v>
      </c>
      <c r="AI28" s="126">
        <v>3412</v>
      </c>
      <c r="AJ28" s="126">
        <v>3253</v>
      </c>
      <c r="AK28" s="126">
        <v>3071</v>
      </c>
      <c r="AL28" s="126">
        <v>2920</v>
      </c>
      <c r="AM28" s="126">
        <v>2757</v>
      </c>
      <c r="AN28" s="127">
        <v>2620</v>
      </c>
      <c r="AP28" s="126">
        <v>2442</v>
      </c>
      <c r="AQ28" s="126">
        <v>2246</v>
      </c>
      <c r="AR28" s="126">
        <v>2076</v>
      </c>
      <c r="AS28" s="126">
        <v>1913</v>
      </c>
      <c r="AT28" s="126">
        <v>1762</v>
      </c>
      <c r="AU28" s="126">
        <v>1621</v>
      </c>
      <c r="AV28" s="126">
        <v>1446</v>
      </c>
      <c r="AW28" s="126">
        <v>1348</v>
      </c>
      <c r="AX28" s="126">
        <v>1197</v>
      </c>
      <c r="AY28" s="126">
        <v>977</v>
      </c>
      <c r="AZ28" s="126">
        <v>859</v>
      </c>
      <c r="BA28" s="126">
        <v>722</v>
      </c>
      <c r="BB28" s="126">
        <v>574</v>
      </c>
      <c r="BC28" s="126">
        <v>451</v>
      </c>
      <c r="BD28" s="126">
        <v>338</v>
      </c>
      <c r="BE28" s="126">
        <v>227</v>
      </c>
      <c r="BF28" s="126">
        <v>109</v>
      </c>
      <c r="BI28" s="126">
        <v>25</v>
      </c>
      <c r="BJ28" s="155">
        <v>12620</v>
      </c>
    </row>
    <row r="29" spans="1:62" x14ac:dyDescent="0.2">
      <c r="A29" s="132">
        <v>28</v>
      </c>
      <c r="B29" s="249">
        <v>65173</v>
      </c>
      <c r="C29" s="134">
        <v>9433</v>
      </c>
      <c r="D29" s="132"/>
      <c r="E29" s="135">
        <v>3430</v>
      </c>
      <c r="F29" s="248">
        <v>6003</v>
      </c>
      <c r="G29" s="134">
        <f t="shared" si="1"/>
        <v>9433</v>
      </c>
      <c r="H29" s="132">
        <f t="shared" si="2"/>
        <v>0</v>
      </c>
      <c r="I29" s="166">
        <v>28</v>
      </c>
      <c r="J29" s="248">
        <v>6003</v>
      </c>
      <c r="K29" s="168">
        <f t="shared" si="0"/>
        <v>164</v>
      </c>
      <c r="L29" s="136">
        <v>28</v>
      </c>
      <c r="M29" s="136">
        <v>5839</v>
      </c>
      <c r="R29" s="126">
        <v>26</v>
      </c>
      <c r="S29" s="155">
        <v>21627</v>
      </c>
      <c r="T29" s="155">
        <v>21096</v>
      </c>
      <c r="U29" s="155">
        <v>20358</v>
      </c>
      <c r="V29" s="155">
        <v>19361</v>
      </c>
      <c r="W29" s="155">
        <v>18775</v>
      </c>
      <c r="X29" s="155">
        <v>18153</v>
      </c>
      <c r="Y29" s="175">
        <v>17547</v>
      </c>
      <c r="Z29" s="126">
        <v>17041</v>
      </c>
      <c r="AA29" s="155">
        <v>16826</v>
      </c>
      <c r="AB29" s="155">
        <v>16290</v>
      </c>
      <c r="AC29" s="155">
        <v>15683</v>
      </c>
      <c r="AD29" s="155">
        <v>15000</v>
      </c>
      <c r="AE29" s="155">
        <v>14292</v>
      </c>
      <c r="AF29" s="155">
        <v>13746</v>
      </c>
      <c r="AG29" s="126">
        <v>13088</v>
      </c>
      <c r="AH29" s="126">
        <v>892</v>
      </c>
      <c r="AI29" s="126">
        <v>12186</v>
      </c>
      <c r="AJ29" s="126">
        <v>11630</v>
      </c>
      <c r="AK29" s="126">
        <v>11014</v>
      </c>
      <c r="AL29" s="126">
        <v>10396</v>
      </c>
      <c r="AM29" s="126">
        <v>9776</v>
      </c>
      <c r="AN29" s="127">
        <v>9173</v>
      </c>
      <c r="AP29" s="126">
        <v>8594</v>
      </c>
      <c r="AQ29" s="126">
        <v>7966</v>
      </c>
      <c r="AR29" s="126">
        <v>7320</v>
      </c>
      <c r="AS29" s="126">
        <v>6792</v>
      </c>
      <c r="AT29" s="126">
        <v>6213</v>
      </c>
      <c r="AU29" s="126">
        <v>5625</v>
      </c>
      <c r="AV29" s="126">
        <v>5044</v>
      </c>
      <c r="AW29" s="126">
        <v>4506</v>
      </c>
      <c r="AX29" s="126">
        <v>4007</v>
      </c>
      <c r="AY29" s="126">
        <v>3260</v>
      </c>
      <c r="AZ29" s="126">
        <v>2894</v>
      </c>
      <c r="BA29" s="126">
        <v>2519</v>
      </c>
      <c r="BB29" s="126">
        <v>2080</v>
      </c>
      <c r="BC29" s="126">
        <v>1591</v>
      </c>
      <c r="BD29" s="126">
        <v>1171</v>
      </c>
      <c r="BE29" s="126">
        <v>816</v>
      </c>
      <c r="BF29" s="126">
        <v>422</v>
      </c>
      <c r="BI29" s="126">
        <v>26</v>
      </c>
      <c r="BJ29" s="126">
        <v>892</v>
      </c>
    </row>
    <row r="30" spans="1:62" x14ac:dyDescent="0.2">
      <c r="A30" s="132">
        <v>29</v>
      </c>
      <c r="B30" s="249">
        <v>2481500</v>
      </c>
      <c r="C30" s="134">
        <v>45342</v>
      </c>
      <c r="D30" s="132"/>
      <c r="E30" s="135">
        <v>6893</v>
      </c>
      <c r="F30" s="248">
        <v>38449</v>
      </c>
      <c r="G30" s="134">
        <f t="shared" si="1"/>
        <v>45342</v>
      </c>
      <c r="H30" s="132">
        <f t="shared" si="2"/>
        <v>0</v>
      </c>
      <c r="I30" s="166">
        <v>29</v>
      </c>
      <c r="J30" s="248">
        <v>38449</v>
      </c>
      <c r="K30" s="168">
        <f t="shared" si="0"/>
        <v>1051</v>
      </c>
      <c r="L30" s="136">
        <v>29</v>
      </c>
      <c r="M30" s="136">
        <v>37398</v>
      </c>
      <c r="R30" s="126">
        <v>27</v>
      </c>
      <c r="S30" s="155">
        <v>1633</v>
      </c>
      <c r="T30" s="155">
        <v>1599</v>
      </c>
      <c r="U30" s="155">
        <v>1520</v>
      </c>
      <c r="V30" s="155">
        <v>1455</v>
      </c>
      <c r="W30" s="155">
        <v>1411</v>
      </c>
      <c r="X30" s="155">
        <v>1366</v>
      </c>
      <c r="Y30" s="175">
        <v>1305</v>
      </c>
      <c r="Z30" s="126">
        <v>1261</v>
      </c>
      <c r="AA30" s="155">
        <v>1225</v>
      </c>
      <c r="AB30" s="155">
        <v>1177</v>
      </c>
      <c r="AC30" s="155">
        <v>1138</v>
      </c>
      <c r="AD30" s="155">
        <v>1083</v>
      </c>
      <c r="AE30" s="155">
        <v>1032</v>
      </c>
      <c r="AF30" s="126">
        <v>993</v>
      </c>
      <c r="AG30" s="126">
        <v>942</v>
      </c>
      <c r="AH30" s="126">
        <v>3227</v>
      </c>
      <c r="AI30" s="126">
        <v>898</v>
      </c>
      <c r="AJ30" s="126">
        <v>837</v>
      </c>
      <c r="AK30" s="126">
        <v>788</v>
      </c>
      <c r="AL30" s="126">
        <v>749</v>
      </c>
      <c r="AM30" s="126">
        <v>699</v>
      </c>
      <c r="AN30" s="127">
        <v>650</v>
      </c>
      <c r="AP30" s="126">
        <v>599</v>
      </c>
      <c r="AQ30" s="126">
        <v>560</v>
      </c>
      <c r="AR30" s="126">
        <v>515</v>
      </c>
      <c r="AS30" s="126">
        <v>471</v>
      </c>
      <c r="AT30" s="126">
        <v>434</v>
      </c>
      <c r="AU30" s="126">
        <v>394</v>
      </c>
      <c r="AV30" s="126">
        <v>352</v>
      </c>
      <c r="AW30" s="126">
        <v>312</v>
      </c>
      <c r="AX30" s="126">
        <v>291</v>
      </c>
      <c r="AY30" s="126">
        <v>238</v>
      </c>
      <c r="AZ30" s="126">
        <v>209</v>
      </c>
      <c r="BA30" s="126">
        <v>178</v>
      </c>
      <c r="BB30" s="126">
        <v>150</v>
      </c>
      <c r="BC30" s="126">
        <v>123</v>
      </c>
      <c r="BD30" s="126">
        <v>94</v>
      </c>
      <c r="BE30" s="126">
        <v>69</v>
      </c>
      <c r="BF30" s="126">
        <v>32</v>
      </c>
      <c r="BI30" s="126">
        <v>27</v>
      </c>
      <c r="BJ30" s="155">
        <v>3227</v>
      </c>
    </row>
    <row r="31" spans="1:62" x14ac:dyDescent="0.2">
      <c r="A31" s="132">
        <v>30</v>
      </c>
      <c r="B31" s="249">
        <v>134103</v>
      </c>
      <c r="C31" s="134">
        <v>8301</v>
      </c>
      <c r="D31" s="132"/>
      <c r="E31" s="135">
        <v>3095</v>
      </c>
      <c r="F31" s="248">
        <v>5206</v>
      </c>
      <c r="G31" s="134">
        <f t="shared" si="1"/>
        <v>8301</v>
      </c>
      <c r="H31" s="132">
        <f t="shared" si="2"/>
        <v>0</v>
      </c>
      <c r="I31" s="166">
        <v>30</v>
      </c>
      <c r="J31" s="248">
        <v>5206</v>
      </c>
      <c r="K31" s="168">
        <f t="shared" si="0"/>
        <v>98</v>
      </c>
      <c r="L31" s="136">
        <v>30</v>
      </c>
      <c r="M31" s="136">
        <v>5108</v>
      </c>
      <c r="R31" s="126">
        <v>28</v>
      </c>
      <c r="S31" s="155">
        <v>6003</v>
      </c>
      <c r="T31" s="155">
        <v>5839</v>
      </c>
      <c r="U31" s="155">
        <v>5518</v>
      </c>
      <c r="V31" s="155">
        <v>5329</v>
      </c>
      <c r="W31" s="155">
        <v>5112</v>
      </c>
      <c r="X31" s="155">
        <v>4910</v>
      </c>
      <c r="Y31" s="175">
        <v>4709</v>
      </c>
      <c r="Z31" s="126">
        <v>4613</v>
      </c>
      <c r="AA31" s="155">
        <v>4533</v>
      </c>
      <c r="AB31" s="155">
        <v>4269</v>
      </c>
      <c r="AC31" s="155">
        <v>4157</v>
      </c>
      <c r="AD31" s="155">
        <v>3954</v>
      </c>
      <c r="AE31" s="155">
        <v>3761</v>
      </c>
      <c r="AF31" s="155">
        <v>3590</v>
      </c>
      <c r="AG31" s="126">
        <v>3404</v>
      </c>
      <c r="AH31" s="126">
        <v>19070</v>
      </c>
      <c r="AI31" s="126">
        <v>3135</v>
      </c>
      <c r="AJ31" s="126">
        <v>2970</v>
      </c>
      <c r="AK31" s="126">
        <v>2809</v>
      </c>
      <c r="AL31" s="126">
        <v>2616</v>
      </c>
      <c r="AM31" s="126">
        <v>2468</v>
      </c>
      <c r="AN31" s="127">
        <v>2313</v>
      </c>
      <c r="AP31" s="126">
        <v>2167</v>
      </c>
      <c r="AQ31" s="126">
        <v>2014</v>
      </c>
      <c r="AR31" s="126">
        <v>1879</v>
      </c>
      <c r="AS31" s="126">
        <v>1750</v>
      </c>
      <c r="AT31" s="126">
        <v>1605</v>
      </c>
      <c r="AU31" s="126">
        <v>1445</v>
      </c>
      <c r="AV31" s="126">
        <v>1300</v>
      </c>
      <c r="AW31" s="126">
        <v>1179</v>
      </c>
      <c r="AX31" s="126">
        <v>1083</v>
      </c>
      <c r="AY31" s="126">
        <v>867</v>
      </c>
      <c r="AZ31" s="126">
        <v>748</v>
      </c>
      <c r="BA31" s="126">
        <v>655</v>
      </c>
      <c r="BB31" s="126">
        <v>537</v>
      </c>
      <c r="BC31" s="126">
        <v>408</v>
      </c>
      <c r="BD31" s="126">
        <v>296</v>
      </c>
      <c r="BE31" s="126">
        <v>194</v>
      </c>
      <c r="BF31" s="126">
        <v>78</v>
      </c>
      <c r="BI31" s="126">
        <v>28</v>
      </c>
      <c r="BJ31" s="155">
        <v>19070</v>
      </c>
    </row>
    <row r="32" spans="1:62" x14ac:dyDescent="0.2">
      <c r="A32" s="132">
        <v>31</v>
      </c>
      <c r="B32" s="249">
        <v>399840</v>
      </c>
      <c r="C32" s="134">
        <v>8754</v>
      </c>
      <c r="D32" s="132"/>
      <c r="E32" s="135">
        <v>3196</v>
      </c>
      <c r="F32" s="248">
        <v>5558</v>
      </c>
      <c r="G32" s="134">
        <f t="shared" si="1"/>
        <v>8754</v>
      </c>
      <c r="H32" s="132">
        <f t="shared" si="2"/>
        <v>0</v>
      </c>
      <c r="I32" s="166">
        <v>31</v>
      </c>
      <c r="J32" s="248">
        <v>5558</v>
      </c>
      <c r="K32" s="168">
        <f t="shared" si="0"/>
        <v>86</v>
      </c>
      <c r="L32" s="136">
        <v>31</v>
      </c>
      <c r="M32" s="136">
        <v>5472</v>
      </c>
      <c r="R32" s="126">
        <v>29</v>
      </c>
      <c r="S32" s="155">
        <v>38449</v>
      </c>
      <c r="T32" s="155">
        <v>37398</v>
      </c>
      <c r="U32" s="155">
        <v>35601</v>
      </c>
      <c r="V32" s="155">
        <v>34285</v>
      </c>
      <c r="W32" s="155">
        <v>33122</v>
      </c>
      <c r="X32" s="155">
        <v>31872</v>
      </c>
      <c r="Y32" s="175">
        <v>30415</v>
      </c>
      <c r="Z32" s="126">
        <v>29788</v>
      </c>
      <c r="AA32" s="155">
        <v>29596</v>
      </c>
      <c r="AB32" s="155">
        <v>27916</v>
      </c>
      <c r="AC32" s="155">
        <v>26535</v>
      </c>
      <c r="AD32" s="155">
        <v>24862</v>
      </c>
      <c r="AE32" s="155">
        <v>23171</v>
      </c>
      <c r="AF32" s="155">
        <v>21729</v>
      </c>
      <c r="AG32" s="126">
        <v>20351</v>
      </c>
      <c r="AH32" s="126">
        <v>3204</v>
      </c>
      <c r="AI32" s="126">
        <v>17698</v>
      </c>
      <c r="AJ32" s="126">
        <v>16478</v>
      </c>
      <c r="AK32" s="126">
        <v>15259</v>
      </c>
      <c r="AL32" s="126">
        <v>14208</v>
      </c>
      <c r="AM32" s="126">
        <v>13037</v>
      </c>
      <c r="AN32" s="127">
        <v>12107</v>
      </c>
      <c r="AP32" s="126">
        <v>11139</v>
      </c>
      <c r="AQ32" s="126">
        <v>10231</v>
      </c>
      <c r="AR32" s="126">
        <v>9097</v>
      </c>
      <c r="AS32" s="126">
        <v>8266</v>
      </c>
      <c r="AT32" s="126">
        <v>7402</v>
      </c>
      <c r="AU32" s="126">
        <v>6627</v>
      </c>
      <c r="AV32" s="126">
        <v>5887</v>
      </c>
      <c r="AW32" s="126">
        <v>5270</v>
      </c>
      <c r="AX32" s="126">
        <v>4599</v>
      </c>
      <c r="AY32" s="126">
        <v>3716</v>
      </c>
      <c r="AZ32" s="126">
        <v>3125</v>
      </c>
      <c r="BA32" s="126">
        <v>2607</v>
      </c>
      <c r="BB32" s="126">
        <v>2069</v>
      </c>
      <c r="BC32" s="126">
        <v>1662</v>
      </c>
      <c r="BD32" s="126">
        <v>1200</v>
      </c>
      <c r="BE32" s="126">
        <v>790</v>
      </c>
      <c r="BF32" s="126">
        <v>377</v>
      </c>
      <c r="BI32" s="126">
        <v>29</v>
      </c>
      <c r="BJ32" s="155">
        <v>3204</v>
      </c>
    </row>
    <row r="33" spans="1:62" x14ac:dyDescent="0.2">
      <c r="A33" s="132">
        <v>32</v>
      </c>
      <c r="B33" s="249">
        <v>35595</v>
      </c>
      <c r="C33" s="134">
        <v>2908</v>
      </c>
      <c r="D33" s="132"/>
      <c r="E33" s="135">
        <v>1070</v>
      </c>
      <c r="F33" s="248">
        <v>1838</v>
      </c>
      <c r="G33" s="134">
        <f t="shared" si="1"/>
        <v>2908</v>
      </c>
      <c r="H33" s="132">
        <f t="shared" si="2"/>
        <v>0</v>
      </c>
      <c r="I33" s="166">
        <v>32</v>
      </c>
      <c r="J33" s="248">
        <v>1838</v>
      </c>
      <c r="K33" s="168">
        <f t="shared" si="0"/>
        <v>33</v>
      </c>
      <c r="L33" s="136">
        <v>32</v>
      </c>
      <c r="M33" s="136">
        <v>1805</v>
      </c>
      <c r="R33" s="126">
        <v>30</v>
      </c>
      <c r="S33" s="155">
        <v>5206</v>
      </c>
      <c r="T33" s="155">
        <v>5108</v>
      </c>
      <c r="U33" s="155">
        <v>4984</v>
      </c>
      <c r="V33" s="155">
        <v>4751</v>
      </c>
      <c r="W33" s="155">
        <v>4623</v>
      </c>
      <c r="X33" s="155">
        <v>4481</v>
      </c>
      <c r="Y33" s="175">
        <v>4320</v>
      </c>
      <c r="Z33" s="126">
        <v>4231</v>
      </c>
      <c r="AA33" s="155">
        <v>4190</v>
      </c>
      <c r="AB33" s="155">
        <v>4078</v>
      </c>
      <c r="AC33" s="155">
        <v>3970</v>
      </c>
      <c r="AD33" s="155">
        <v>3830</v>
      </c>
      <c r="AE33" s="155">
        <v>3671</v>
      </c>
      <c r="AF33" s="155">
        <v>3497</v>
      </c>
      <c r="AG33" s="126">
        <v>3349</v>
      </c>
      <c r="AH33" s="126">
        <v>3513</v>
      </c>
      <c r="AI33" s="126">
        <v>3068</v>
      </c>
      <c r="AJ33" s="126">
        <v>2889</v>
      </c>
      <c r="AK33" s="126">
        <v>2738</v>
      </c>
      <c r="AL33" s="126">
        <v>2572</v>
      </c>
      <c r="AM33" s="126">
        <v>2437</v>
      </c>
      <c r="AN33" s="127">
        <v>2294</v>
      </c>
      <c r="AP33" s="126">
        <v>2144</v>
      </c>
      <c r="AQ33" s="126">
        <v>2011</v>
      </c>
      <c r="AR33" s="126">
        <v>1861</v>
      </c>
      <c r="AS33" s="126">
        <v>1712</v>
      </c>
      <c r="AT33" s="126">
        <v>1575</v>
      </c>
      <c r="AU33" s="126">
        <v>1448</v>
      </c>
      <c r="AV33" s="126">
        <v>1306</v>
      </c>
      <c r="AW33" s="126">
        <v>1198</v>
      </c>
      <c r="AX33" s="126">
        <v>1088</v>
      </c>
      <c r="AY33" s="126">
        <v>876</v>
      </c>
      <c r="AZ33" s="126">
        <v>772</v>
      </c>
      <c r="BA33" s="126">
        <v>675</v>
      </c>
      <c r="BB33" s="126">
        <v>544</v>
      </c>
      <c r="BC33" s="126">
        <v>433</v>
      </c>
      <c r="BD33" s="126">
        <v>318</v>
      </c>
      <c r="BE33" s="126">
        <v>218</v>
      </c>
      <c r="BF33" s="126">
        <v>106</v>
      </c>
      <c r="BI33" s="126">
        <v>30</v>
      </c>
      <c r="BJ33" s="155">
        <v>3513</v>
      </c>
    </row>
    <row r="34" spans="1:62" x14ac:dyDescent="0.2">
      <c r="A34" s="132">
        <v>33</v>
      </c>
      <c r="B34" s="249">
        <v>8995</v>
      </c>
      <c r="C34" s="134">
        <v>564</v>
      </c>
      <c r="D34" s="132"/>
      <c r="E34" s="135">
        <v>210</v>
      </c>
      <c r="F34" s="132">
        <v>354</v>
      </c>
      <c r="G34" s="134">
        <f t="shared" si="1"/>
        <v>564</v>
      </c>
      <c r="H34" s="132">
        <f t="shared" si="2"/>
        <v>0</v>
      </c>
      <c r="I34" s="166">
        <v>33</v>
      </c>
      <c r="J34" s="132">
        <v>354</v>
      </c>
      <c r="K34" s="168">
        <f t="shared" ref="K34:K65" si="3">J34-M34</f>
        <v>6</v>
      </c>
      <c r="L34" s="136">
        <v>33</v>
      </c>
      <c r="M34" s="136">
        <v>348</v>
      </c>
      <c r="R34" s="126">
        <v>31</v>
      </c>
      <c r="S34" s="155">
        <v>5558</v>
      </c>
      <c r="T34" s="155">
        <v>5472</v>
      </c>
      <c r="U34" s="155">
        <v>5322</v>
      </c>
      <c r="V34" s="155">
        <v>5159</v>
      </c>
      <c r="W34" s="155">
        <v>5043</v>
      </c>
      <c r="X34" s="155">
        <v>4915</v>
      </c>
      <c r="Y34" s="175">
        <v>4761</v>
      </c>
      <c r="Z34" s="126">
        <v>4678</v>
      </c>
      <c r="AA34" s="155">
        <v>4651</v>
      </c>
      <c r="AB34" s="155">
        <v>4508</v>
      </c>
      <c r="AC34" s="155">
        <v>4377</v>
      </c>
      <c r="AD34" s="155">
        <v>4233</v>
      </c>
      <c r="AE34" s="155">
        <v>4062</v>
      </c>
      <c r="AF34" s="155">
        <v>3886</v>
      </c>
      <c r="AG34" s="126">
        <v>3709</v>
      </c>
      <c r="AH34" s="126">
        <v>1171</v>
      </c>
      <c r="AI34" s="126">
        <v>3407</v>
      </c>
      <c r="AJ34" s="126">
        <v>3238</v>
      </c>
      <c r="AK34" s="126">
        <v>3047</v>
      </c>
      <c r="AL34" s="126">
        <v>2889</v>
      </c>
      <c r="AM34" s="126">
        <v>2713</v>
      </c>
      <c r="AN34" s="127">
        <v>2569</v>
      </c>
      <c r="AP34" s="126">
        <v>2422</v>
      </c>
      <c r="AQ34" s="126">
        <v>2248</v>
      </c>
      <c r="AR34" s="126">
        <v>2088</v>
      </c>
      <c r="AS34" s="126">
        <v>1968</v>
      </c>
      <c r="AT34" s="126">
        <v>1820</v>
      </c>
      <c r="AU34" s="126">
        <v>1665</v>
      </c>
      <c r="AV34" s="126">
        <v>1510</v>
      </c>
      <c r="AW34" s="126">
        <v>1386</v>
      </c>
      <c r="AX34" s="126">
        <v>1250</v>
      </c>
      <c r="AY34" s="126">
        <v>1034</v>
      </c>
      <c r="AZ34" s="126">
        <v>916</v>
      </c>
      <c r="BA34" s="126">
        <v>778</v>
      </c>
      <c r="BB34" s="126">
        <v>632</v>
      </c>
      <c r="BC34" s="126">
        <v>502</v>
      </c>
      <c r="BD34" s="126">
        <v>344</v>
      </c>
      <c r="BE34" s="126">
        <v>221</v>
      </c>
      <c r="BF34" s="126">
        <v>104</v>
      </c>
      <c r="BI34" s="126">
        <v>31</v>
      </c>
      <c r="BJ34" s="155">
        <v>1171</v>
      </c>
    </row>
    <row r="35" spans="1:62" x14ac:dyDescent="0.2">
      <c r="A35" s="132">
        <v>34</v>
      </c>
      <c r="B35" s="249">
        <v>1320663</v>
      </c>
      <c r="C35" s="134">
        <v>329385</v>
      </c>
      <c r="D35" s="132"/>
      <c r="E35" s="135">
        <v>137964</v>
      </c>
      <c r="F35" s="248">
        <v>191421</v>
      </c>
      <c r="G35" s="134">
        <f t="shared" si="1"/>
        <v>329385</v>
      </c>
      <c r="H35" s="132">
        <f t="shared" si="2"/>
        <v>0</v>
      </c>
      <c r="I35" s="166">
        <v>34</v>
      </c>
      <c r="J35" s="248">
        <v>191421</v>
      </c>
      <c r="K35" s="168">
        <f t="shared" si="3"/>
        <v>3832</v>
      </c>
      <c r="L35" s="136">
        <v>34</v>
      </c>
      <c r="M35" s="136">
        <v>187589</v>
      </c>
      <c r="R35" s="126">
        <v>32</v>
      </c>
      <c r="S35" s="155">
        <v>1838</v>
      </c>
      <c r="T35" s="155">
        <v>1805</v>
      </c>
      <c r="U35" s="155">
        <v>1752</v>
      </c>
      <c r="V35" s="155">
        <v>1713</v>
      </c>
      <c r="W35" s="155">
        <v>1676</v>
      </c>
      <c r="X35" s="155">
        <v>1641</v>
      </c>
      <c r="Y35" s="175">
        <v>1602</v>
      </c>
      <c r="Z35" s="126">
        <v>1570</v>
      </c>
      <c r="AA35" s="155">
        <v>1535</v>
      </c>
      <c r="AB35" s="155">
        <v>1467</v>
      </c>
      <c r="AC35" s="155">
        <v>1419</v>
      </c>
      <c r="AD35" s="155">
        <v>1364</v>
      </c>
      <c r="AE35" s="155">
        <v>1324</v>
      </c>
      <c r="AF35" s="155">
        <v>1273</v>
      </c>
      <c r="AG35" s="126">
        <v>1203</v>
      </c>
      <c r="AH35" s="126">
        <v>217</v>
      </c>
      <c r="AI35" s="126">
        <v>1172</v>
      </c>
      <c r="AJ35" s="126">
        <v>1113</v>
      </c>
      <c r="AK35" s="126">
        <v>1059</v>
      </c>
      <c r="AL35" s="126">
        <v>1013</v>
      </c>
      <c r="AM35" s="126">
        <v>960</v>
      </c>
      <c r="AN35" s="127">
        <v>901</v>
      </c>
      <c r="AP35" s="126">
        <v>852</v>
      </c>
      <c r="AQ35" s="126">
        <v>796</v>
      </c>
      <c r="AR35" s="126">
        <v>741</v>
      </c>
      <c r="AS35" s="126">
        <v>678</v>
      </c>
      <c r="AT35" s="126">
        <v>614</v>
      </c>
      <c r="AU35" s="126">
        <v>557</v>
      </c>
      <c r="AV35" s="126">
        <v>506</v>
      </c>
      <c r="AW35" s="126">
        <v>458</v>
      </c>
      <c r="AX35" s="126">
        <v>400</v>
      </c>
      <c r="AY35" s="126">
        <v>331</v>
      </c>
      <c r="AZ35" s="126">
        <v>305</v>
      </c>
      <c r="BA35" s="126">
        <v>267</v>
      </c>
      <c r="BB35" s="126">
        <v>225</v>
      </c>
      <c r="BC35" s="126">
        <v>178</v>
      </c>
      <c r="BD35" s="126">
        <v>130</v>
      </c>
      <c r="BE35" s="126">
        <v>86</v>
      </c>
      <c r="BF35" s="126">
        <v>33</v>
      </c>
      <c r="BI35" s="126">
        <v>32</v>
      </c>
      <c r="BJ35" s="126">
        <v>217</v>
      </c>
    </row>
    <row r="36" spans="1:62" x14ac:dyDescent="0.2">
      <c r="A36" s="132">
        <v>35</v>
      </c>
      <c r="B36" s="249">
        <v>145096</v>
      </c>
      <c r="C36" s="134">
        <v>21595</v>
      </c>
      <c r="D36" s="132"/>
      <c r="E36" s="135">
        <v>1761</v>
      </c>
      <c r="F36" s="248">
        <v>19834</v>
      </c>
      <c r="G36" s="134">
        <f t="shared" si="1"/>
        <v>21595</v>
      </c>
      <c r="H36" s="132">
        <f t="shared" si="2"/>
        <v>0</v>
      </c>
      <c r="I36" s="166">
        <v>35</v>
      </c>
      <c r="J36" s="248">
        <v>19834</v>
      </c>
      <c r="K36" s="168">
        <f t="shared" si="3"/>
        <v>577</v>
      </c>
      <c r="L36" s="136">
        <v>35</v>
      </c>
      <c r="M36" s="136">
        <v>19257</v>
      </c>
      <c r="R36" s="126">
        <v>33</v>
      </c>
      <c r="S36" s="126">
        <v>354</v>
      </c>
      <c r="T36" s="155">
        <v>348</v>
      </c>
      <c r="U36" s="126">
        <v>333</v>
      </c>
      <c r="V36" s="126">
        <v>317</v>
      </c>
      <c r="W36" s="126">
        <v>309</v>
      </c>
      <c r="X36" s="126">
        <v>302</v>
      </c>
      <c r="Y36" s="174">
        <v>294</v>
      </c>
      <c r="Z36" s="126">
        <v>288</v>
      </c>
      <c r="AA36" s="155">
        <v>287</v>
      </c>
      <c r="AB36" s="126">
        <v>277</v>
      </c>
      <c r="AC36" s="126">
        <v>265</v>
      </c>
      <c r="AD36" s="126">
        <v>254</v>
      </c>
      <c r="AE36" s="126">
        <v>244</v>
      </c>
      <c r="AF36" s="126">
        <v>239</v>
      </c>
      <c r="AG36" s="126">
        <v>227</v>
      </c>
      <c r="AH36" s="126">
        <v>121305</v>
      </c>
      <c r="AI36" s="126">
        <v>217</v>
      </c>
      <c r="AJ36" s="126">
        <v>208</v>
      </c>
      <c r="AK36" s="126">
        <v>203</v>
      </c>
      <c r="AL36" s="126">
        <v>193</v>
      </c>
      <c r="AM36" s="126">
        <v>178</v>
      </c>
      <c r="AN36" s="127">
        <v>168</v>
      </c>
      <c r="AP36" s="126">
        <v>160</v>
      </c>
      <c r="AQ36" s="126">
        <v>148</v>
      </c>
      <c r="AR36" s="126">
        <v>145</v>
      </c>
      <c r="AS36" s="126">
        <v>126</v>
      </c>
      <c r="AT36" s="126">
        <v>115</v>
      </c>
      <c r="AU36" s="126">
        <v>112</v>
      </c>
      <c r="AV36" s="126">
        <v>102</v>
      </c>
      <c r="AW36" s="126">
        <v>93</v>
      </c>
      <c r="AX36" s="126">
        <v>85</v>
      </c>
      <c r="AY36" s="126">
        <v>68</v>
      </c>
      <c r="AZ36" s="126">
        <v>53</v>
      </c>
      <c r="BA36" s="126">
        <v>47</v>
      </c>
      <c r="BB36" s="126">
        <v>37</v>
      </c>
      <c r="BC36" s="126">
        <v>27</v>
      </c>
      <c r="BD36" s="126">
        <v>22</v>
      </c>
      <c r="BE36" s="126">
        <v>19</v>
      </c>
      <c r="BF36" s="126">
        <v>7</v>
      </c>
      <c r="BI36" s="126">
        <v>33</v>
      </c>
      <c r="BJ36" s="155">
        <v>121305</v>
      </c>
    </row>
    <row r="37" spans="1:62" x14ac:dyDescent="0.2">
      <c r="A37" s="132">
        <v>36</v>
      </c>
      <c r="B37" s="249">
        <v>813295</v>
      </c>
      <c r="C37" s="134">
        <v>4294</v>
      </c>
      <c r="D37" s="132"/>
      <c r="E37" s="135">
        <v>893</v>
      </c>
      <c r="F37" s="248">
        <v>3401</v>
      </c>
      <c r="G37" s="134">
        <f t="shared" si="1"/>
        <v>4294</v>
      </c>
      <c r="H37" s="132">
        <f t="shared" si="2"/>
        <v>0</v>
      </c>
      <c r="I37" s="166">
        <v>36</v>
      </c>
      <c r="J37" s="248">
        <v>3401</v>
      </c>
      <c r="K37" s="168">
        <f t="shared" si="3"/>
        <v>99</v>
      </c>
      <c r="L37" s="136">
        <v>36</v>
      </c>
      <c r="M37" s="136">
        <v>3302</v>
      </c>
      <c r="R37" s="126">
        <v>34</v>
      </c>
      <c r="S37" s="155">
        <v>191421</v>
      </c>
      <c r="T37" s="155">
        <v>187589</v>
      </c>
      <c r="U37" s="155">
        <v>181805</v>
      </c>
      <c r="V37" s="155">
        <v>173857</v>
      </c>
      <c r="W37" s="155">
        <v>169988</v>
      </c>
      <c r="X37" s="155">
        <v>166888</v>
      </c>
      <c r="Y37" s="175">
        <v>163230</v>
      </c>
      <c r="Z37" s="126">
        <v>159977</v>
      </c>
      <c r="AA37" s="155">
        <v>157565</v>
      </c>
      <c r="AB37" s="155">
        <v>152639</v>
      </c>
      <c r="AC37" s="155">
        <v>147708</v>
      </c>
      <c r="AD37" s="155">
        <v>142276</v>
      </c>
      <c r="AE37" s="155">
        <v>136227</v>
      </c>
      <c r="AF37" s="155">
        <v>131591</v>
      </c>
      <c r="AG37" s="126">
        <v>126203</v>
      </c>
      <c r="AH37" s="126">
        <v>9709</v>
      </c>
      <c r="AI37" s="126">
        <v>117407</v>
      </c>
      <c r="AJ37" s="126">
        <v>113080</v>
      </c>
      <c r="AK37" s="126">
        <v>108525</v>
      </c>
      <c r="AL37" s="126">
        <v>103477</v>
      </c>
      <c r="AM37" s="126">
        <v>98264</v>
      </c>
      <c r="AN37" s="127">
        <v>93709</v>
      </c>
      <c r="AP37" s="126">
        <v>88764</v>
      </c>
      <c r="AQ37" s="126">
        <v>83130</v>
      </c>
      <c r="AR37" s="126">
        <v>77301</v>
      </c>
      <c r="AS37" s="126">
        <v>72552</v>
      </c>
      <c r="AT37" s="126">
        <v>67104</v>
      </c>
      <c r="AU37" s="126">
        <v>61311</v>
      </c>
      <c r="AV37" s="126">
        <v>55653</v>
      </c>
      <c r="AW37" s="126">
        <v>51572</v>
      </c>
      <c r="AX37" s="126">
        <v>46749</v>
      </c>
      <c r="AY37" s="126">
        <v>38122</v>
      </c>
      <c r="AZ37" s="126">
        <v>31711</v>
      </c>
      <c r="BA37" s="126">
        <v>27732</v>
      </c>
      <c r="BB37" s="126">
        <v>22774</v>
      </c>
      <c r="BC37" s="126">
        <v>17655</v>
      </c>
      <c r="BD37" s="126">
        <v>12964</v>
      </c>
      <c r="BE37" s="126">
        <v>8978</v>
      </c>
      <c r="BF37" s="126">
        <v>4474</v>
      </c>
      <c r="BI37" s="126">
        <v>34</v>
      </c>
      <c r="BJ37" s="155">
        <v>9709</v>
      </c>
    </row>
    <row r="38" spans="1:62" x14ac:dyDescent="0.2">
      <c r="A38" s="132">
        <v>37</v>
      </c>
      <c r="B38" s="249">
        <v>384541</v>
      </c>
      <c r="C38" s="134">
        <v>16545</v>
      </c>
      <c r="D38" s="132"/>
      <c r="E38" s="135">
        <v>4622</v>
      </c>
      <c r="F38" s="248">
        <v>11923</v>
      </c>
      <c r="G38" s="134">
        <f t="shared" si="1"/>
        <v>16545</v>
      </c>
      <c r="H38" s="132">
        <f t="shared" si="2"/>
        <v>0</v>
      </c>
      <c r="I38" s="166">
        <v>37</v>
      </c>
      <c r="J38" s="248">
        <v>11923</v>
      </c>
      <c r="K38" s="168">
        <f t="shared" si="3"/>
        <v>265</v>
      </c>
      <c r="L38" s="136">
        <v>37</v>
      </c>
      <c r="M38" s="136">
        <v>11658</v>
      </c>
      <c r="R38" s="126">
        <v>35</v>
      </c>
      <c r="S38" s="155">
        <v>19834</v>
      </c>
      <c r="T38" s="155">
        <v>19257</v>
      </c>
      <c r="U38" s="155">
        <v>18087</v>
      </c>
      <c r="V38" s="155">
        <v>17413</v>
      </c>
      <c r="W38" s="155">
        <v>16640</v>
      </c>
      <c r="X38" s="155">
        <v>15969</v>
      </c>
      <c r="Y38" s="176">
        <v>15222</v>
      </c>
      <c r="Z38" s="126">
        <v>14763</v>
      </c>
      <c r="AA38" s="155">
        <v>14523</v>
      </c>
      <c r="AB38" s="155">
        <v>13598</v>
      </c>
      <c r="AC38" s="155">
        <v>13188</v>
      </c>
      <c r="AD38" s="155">
        <v>12401</v>
      </c>
      <c r="AE38" s="155">
        <v>11583</v>
      </c>
      <c r="AF38" s="155">
        <v>11010</v>
      </c>
      <c r="AG38" s="126">
        <v>10329</v>
      </c>
      <c r="AH38" s="126">
        <v>1729</v>
      </c>
      <c r="AI38" s="126">
        <v>9238</v>
      </c>
      <c r="AJ38" s="126">
        <v>8723</v>
      </c>
      <c r="AK38" s="126">
        <v>8205</v>
      </c>
      <c r="AL38" s="126">
        <v>7600</v>
      </c>
      <c r="AM38" s="126">
        <v>7034</v>
      </c>
      <c r="AN38" s="127">
        <v>6560</v>
      </c>
      <c r="AP38" s="126">
        <v>6038</v>
      </c>
      <c r="AQ38" s="126">
        <v>5401</v>
      </c>
      <c r="AR38" s="126">
        <v>4797</v>
      </c>
      <c r="AS38" s="126">
        <v>4358</v>
      </c>
      <c r="AT38" s="126">
        <v>3899</v>
      </c>
      <c r="AU38" s="126">
        <v>3418</v>
      </c>
      <c r="AV38" s="126">
        <v>2942</v>
      </c>
      <c r="AW38" s="126">
        <v>2572</v>
      </c>
      <c r="AX38" s="126">
        <v>2135</v>
      </c>
      <c r="AY38" s="126">
        <v>1539</v>
      </c>
      <c r="AZ38" s="126">
        <v>1151</v>
      </c>
      <c r="BA38" s="126">
        <v>833</v>
      </c>
      <c r="BB38" s="126">
        <v>491</v>
      </c>
      <c r="BC38" s="126">
        <v>289</v>
      </c>
      <c r="BD38" s="126">
        <v>206</v>
      </c>
      <c r="BE38" s="126">
        <v>157</v>
      </c>
      <c r="BF38" s="126">
        <v>77</v>
      </c>
      <c r="BI38" s="126">
        <v>35</v>
      </c>
      <c r="BJ38" s="155">
        <v>1729</v>
      </c>
    </row>
    <row r="39" spans="1:62" x14ac:dyDescent="0.2">
      <c r="A39" s="132">
        <v>38</v>
      </c>
      <c r="B39" s="249">
        <v>305108</v>
      </c>
      <c r="C39" s="134">
        <v>14457</v>
      </c>
      <c r="D39" s="132"/>
      <c r="E39" s="135">
        <v>5003</v>
      </c>
      <c r="F39" s="248">
        <v>9454</v>
      </c>
      <c r="G39" s="134">
        <f t="shared" si="1"/>
        <v>14457</v>
      </c>
      <c r="H39" s="132">
        <f t="shared" si="2"/>
        <v>0</v>
      </c>
      <c r="I39" s="166">
        <v>38</v>
      </c>
      <c r="J39" s="248">
        <v>9454</v>
      </c>
      <c r="K39" s="168">
        <f t="shared" si="3"/>
        <v>229</v>
      </c>
      <c r="L39" s="136">
        <v>38</v>
      </c>
      <c r="M39" s="136">
        <v>9225</v>
      </c>
      <c r="R39" s="126">
        <v>36</v>
      </c>
      <c r="S39" s="155">
        <v>3401</v>
      </c>
      <c r="T39" s="155">
        <v>3302</v>
      </c>
      <c r="U39" s="155">
        <v>3085</v>
      </c>
      <c r="V39" s="155">
        <v>2965</v>
      </c>
      <c r="W39" s="155">
        <v>2858</v>
      </c>
      <c r="X39" s="155">
        <v>2779</v>
      </c>
      <c r="Y39" s="175">
        <v>2664</v>
      </c>
      <c r="Z39" s="126">
        <v>2585</v>
      </c>
      <c r="AA39" s="155">
        <v>2523</v>
      </c>
      <c r="AB39" s="155">
        <v>2348</v>
      </c>
      <c r="AC39" s="155">
        <v>2259</v>
      </c>
      <c r="AD39" s="155">
        <v>2149</v>
      </c>
      <c r="AE39" s="155">
        <v>2040</v>
      </c>
      <c r="AF39" s="155">
        <v>1945</v>
      </c>
      <c r="AG39" s="126">
        <v>1828</v>
      </c>
      <c r="AH39" s="126">
        <v>6523</v>
      </c>
      <c r="AI39" s="126">
        <v>1619</v>
      </c>
      <c r="AJ39" s="126">
        <v>1526</v>
      </c>
      <c r="AK39" s="126">
        <v>1434</v>
      </c>
      <c r="AL39" s="126">
        <v>1364</v>
      </c>
      <c r="AM39" s="126">
        <v>1268</v>
      </c>
      <c r="AN39" s="127">
        <v>1186</v>
      </c>
      <c r="AP39" s="126">
        <v>1106</v>
      </c>
      <c r="AQ39" s="126">
        <v>1023</v>
      </c>
      <c r="AR39" s="126">
        <v>931</v>
      </c>
      <c r="AS39" s="126">
        <v>850</v>
      </c>
      <c r="AT39" s="126">
        <v>771</v>
      </c>
      <c r="AU39" s="126">
        <v>699</v>
      </c>
      <c r="AV39" s="126">
        <v>629</v>
      </c>
      <c r="AW39" s="126">
        <v>551</v>
      </c>
      <c r="AX39" s="126">
        <v>489</v>
      </c>
      <c r="AY39" s="126">
        <v>386</v>
      </c>
      <c r="AZ39" s="126">
        <v>348</v>
      </c>
      <c r="BA39" s="126">
        <v>305</v>
      </c>
      <c r="BB39" s="126">
        <v>241</v>
      </c>
      <c r="BC39" s="126">
        <v>193</v>
      </c>
      <c r="BD39" s="126">
        <v>131</v>
      </c>
      <c r="BE39" s="126">
        <v>89</v>
      </c>
      <c r="BF39" s="126">
        <v>46</v>
      </c>
      <c r="BI39" s="126">
        <v>36</v>
      </c>
      <c r="BJ39" s="155">
        <v>6523</v>
      </c>
    </row>
    <row r="40" spans="1:62" x14ac:dyDescent="0.2">
      <c r="A40" s="132">
        <v>39</v>
      </c>
      <c r="B40" s="249">
        <v>397937</v>
      </c>
      <c r="C40" s="134">
        <v>87783</v>
      </c>
      <c r="D40" s="132"/>
      <c r="E40" s="135">
        <v>23735</v>
      </c>
      <c r="F40" s="248">
        <v>64048</v>
      </c>
      <c r="G40" s="134">
        <f t="shared" si="1"/>
        <v>87783</v>
      </c>
      <c r="H40" s="132">
        <f t="shared" si="2"/>
        <v>0</v>
      </c>
      <c r="I40" s="166">
        <v>39</v>
      </c>
      <c r="J40" s="248">
        <v>64048</v>
      </c>
      <c r="K40" s="168">
        <f t="shared" si="3"/>
        <v>738</v>
      </c>
      <c r="L40" s="136">
        <v>39</v>
      </c>
      <c r="M40" s="136">
        <v>63310</v>
      </c>
      <c r="R40" s="126">
        <v>37</v>
      </c>
      <c r="S40" s="155">
        <v>11923</v>
      </c>
      <c r="T40" s="155">
        <v>11658</v>
      </c>
      <c r="U40" s="155">
        <v>11181</v>
      </c>
      <c r="V40" s="155">
        <v>10772</v>
      </c>
      <c r="W40" s="155">
        <v>10425</v>
      </c>
      <c r="X40" s="155">
        <v>10144</v>
      </c>
      <c r="Y40" s="175">
        <v>9770</v>
      </c>
      <c r="Z40" s="126">
        <v>9424</v>
      </c>
      <c r="AA40" s="155">
        <v>9204</v>
      </c>
      <c r="AB40" s="155">
        <v>8755</v>
      </c>
      <c r="AC40" s="155">
        <v>8410</v>
      </c>
      <c r="AD40" s="155">
        <v>7988</v>
      </c>
      <c r="AE40" s="155">
        <v>7566</v>
      </c>
      <c r="AF40" s="155">
        <v>7207</v>
      </c>
      <c r="AG40" s="126">
        <v>6818</v>
      </c>
      <c r="AH40" s="126">
        <v>5596</v>
      </c>
      <c r="AI40" s="126">
        <v>6336</v>
      </c>
      <c r="AJ40" s="126">
        <v>6002</v>
      </c>
      <c r="AK40" s="126">
        <v>5698</v>
      </c>
      <c r="AL40" s="126">
        <v>5343</v>
      </c>
      <c r="AM40" s="126">
        <v>5039</v>
      </c>
      <c r="AN40" s="127">
        <v>4725</v>
      </c>
      <c r="AP40" s="126">
        <v>4435</v>
      </c>
      <c r="AQ40" s="126">
        <v>4082</v>
      </c>
      <c r="AR40" s="126">
        <v>3775</v>
      </c>
      <c r="AS40" s="126">
        <v>3500</v>
      </c>
      <c r="AT40" s="126">
        <v>3238</v>
      </c>
      <c r="AU40" s="126">
        <v>2958</v>
      </c>
      <c r="AV40" s="126">
        <v>2698</v>
      </c>
      <c r="AW40" s="126">
        <v>2460</v>
      </c>
      <c r="AX40" s="126">
        <v>2221</v>
      </c>
      <c r="AY40" s="126">
        <v>1724</v>
      </c>
      <c r="AZ40" s="126">
        <v>1610</v>
      </c>
      <c r="BA40" s="126">
        <v>1391</v>
      </c>
      <c r="BB40" s="126">
        <v>1134</v>
      </c>
      <c r="BC40" s="126">
        <v>900</v>
      </c>
      <c r="BD40" s="126">
        <v>636</v>
      </c>
      <c r="BE40" s="126">
        <v>383</v>
      </c>
      <c r="BF40" s="126">
        <v>182</v>
      </c>
      <c r="BI40" s="126">
        <v>37</v>
      </c>
      <c r="BJ40" s="155">
        <v>5596</v>
      </c>
    </row>
    <row r="41" spans="1:62" x14ac:dyDescent="0.2">
      <c r="A41" s="132">
        <v>40</v>
      </c>
      <c r="B41" s="249">
        <v>37153</v>
      </c>
      <c r="C41" s="134">
        <v>4464</v>
      </c>
      <c r="D41" s="132"/>
      <c r="E41" s="135">
        <v>1628</v>
      </c>
      <c r="F41" s="248">
        <v>2836</v>
      </c>
      <c r="G41" s="134">
        <f t="shared" si="1"/>
        <v>4464</v>
      </c>
      <c r="H41" s="132">
        <f t="shared" si="2"/>
        <v>0</v>
      </c>
      <c r="I41" s="166">
        <v>40</v>
      </c>
      <c r="J41" s="248">
        <v>2836</v>
      </c>
      <c r="K41" s="168">
        <f t="shared" si="3"/>
        <v>48</v>
      </c>
      <c r="L41" s="136">
        <v>40</v>
      </c>
      <c r="M41" s="136">
        <v>2788</v>
      </c>
      <c r="R41" s="126">
        <v>38</v>
      </c>
      <c r="S41" s="155">
        <v>9454</v>
      </c>
      <c r="T41" s="155">
        <v>9225</v>
      </c>
      <c r="U41" s="155">
        <v>8809</v>
      </c>
      <c r="V41" s="155">
        <v>8571</v>
      </c>
      <c r="W41" s="155">
        <v>8364</v>
      </c>
      <c r="X41" s="155">
        <v>8181</v>
      </c>
      <c r="Y41" s="175">
        <v>7950</v>
      </c>
      <c r="Z41" s="126">
        <v>7802</v>
      </c>
      <c r="AA41" s="155">
        <v>7715</v>
      </c>
      <c r="AB41" s="155">
        <v>7376</v>
      </c>
      <c r="AC41" s="155">
        <v>7164</v>
      </c>
      <c r="AD41" s="155">
        <v>6791</v>
      </c>
      <c r="AE41" s="155">
        <v>6470</v>
      </c>
      <c r="AF41" s="155">
        <v>6219</v>
      </c>
      <c r="AG41" s="126">
        <v>5933</v>
      </c>
      <c r="AH41" s="126">
        <v>43064</v>
      </c>
      <c r="AI41" s="126">
        <v>5376</v>
      </c>
      <c r="AJ41" s="126">
        <v>5138</v>
      </c>
      <c r="AK41" s="126">
        <v>4895</v>
      </c>
      <c r="AL41" s="126">
        <v>4578</v>
      </c>
      <c r="AM41" s="126">
        <v>4292</v>
      </c>
      <c r="AN41" s="127">
        <v>4102</v>
      </c>
      <c r="AP41" s="126">
        <v>3841</v>
      </c>
      <c r="AQ41" s="126">
        <v>3516</v>
      </c>
      <c r="AR41" s="126">
        <v>3203</v>
      </c>
      <c r="AS41" s="126">
        <v>3013</v>
      </c>
      <c r="AT41" s="126">
        <v>2735</v>
      </c>
      <c r="AU41" s="126">
        <v>2434</v>
      </c>
      <c r="AV41" s="126">
        <v>2152</v>
      </c>
      <c r="AW41" s="126">
        <v>1979</v>
      </c>
      <c r="AX41" s="126">
        <v>1782</v>
      </c>
      <c r="AY41" s="126">
        <v>1402</v>
      </c>
      <c r="AZ41" s="126">
        <v>1182</v>
      </c>
      <c r="BA41" s="126">
        <v>1022</v>
      </c>
      <c r="BB41" s="126">
        <v>852</v>
      </c>
      <c r="BC41" s="126">
        <v>628</v>
      </c>
      <c r="BD41" s="126">
        <v>445</v>
      </c>
      <c r="BE41" s="126">
        <v>312</v>
      </c>
      <c r="BF41" s="126">
        <v>161</v>
      </c>
      <c r="BI41" s="126">
        <v>38</v>
      </c>
      <c r="BJ41" s="155">
        <v>43064</v>
      </c>
    </row>
    <row r="42" spans="1:62" x14ac:dyDescent="0.2">
      <c r="A42" s="132">
        <v>41</v>
      </c>
      <c r="B42" s="249">
        <v>862769</v>
      </c>
      <c r="C42" s="134">
        <v>34244</v>
      </c>
      <c r="D42" s="132"/>
      <c r="E42" s="135">
        <v>7743</v>
      </c>
      <c r="F42" s="248">
        <v>26501</v>
      </c>
      <c r="G42" s="134">
        <f t="shared" si="1"/>
        <v>34244</v>
      </c>
      <c r="H42" s="132">
        <f t="shared" si="2"/>
        <v>0</v>
      </c>
      <c r="I42" s="166">
        <v>41</v>
      </c>
      <c r="J42" s="248">
        <v>26501</v>
      </c>
      <c r="K42" s="168">
        <f t="shared" si="3"/>
        <v>533</v>
      </c>
      <c r="L42" s="136">
        <v>41</v>
      </c>
      <c r="M42" s="136">
        <v>25968</v>
      </c>
      <c r="R42" s="126">
        <v>39</v>
      </c>
      <c r="S42" s="155">
        <v>64048</v>
      </c>
      <c r="T42" s="155">
        <v>63310</v>
      </c>
      <c r="U42" s="155">
        <v>62217</v>
      </c>
      <c r="V42" s="155">
        <v>60797</v>
      </c>
      <c r="W42" s="155">
        <v>60475</v>
      </c>
      <c r="X42" s="155">
        <v>60228</v>
      </c>
      <c r="Y42" s="175">
        <v>59897</v>
      </c>
      <c r="Z42" s="126">
        <v>59613</v>
      </c>
      <c r="AA42" s="155">
        <v>59209</v>
      </c>
      <c r="AB42" s="155">
        <v>57807</v>
      </c>
      <c r="AC42" s="155">
        <v>55778</v>
      </c>
      <c r="AD42" s="155">
        <v>52817</v>
      </c>
      <c r="AE42" s="155">
        <v>49852</v>
      </c>
      <c r="AF42" s="155">
        <v>48215</v>
      </c>
      <c r="AG42" s="126">
        <v>45830</v>
      </c>
      <c r="AH42" s="126">
        <v>1867</v>
      </c>
      <c r="AI42" s="126">
        <v>39836</v>
      </c>
      <c r="AJ42" s="126">
        <v>38217</v>
      </c>
      <c r="AK42" s="126">
        <v>36262</v>
      </c>
      <c r="AL42" s="126">
        <v>33791</v>
      </c>
      <c r="AM42" s="126">
        <v>31027</v>
      </c>
      <c r="AN42" s="127">
        <v>29616</v>
      </c>
      <c r="AP42" s="126">
        <v>27482</v>
      </c>
      <c r="AQ42" s="126">
        <v>24749</v>
      </c>
      <c r="AR42" s="126">
        <v>22092</v>
      </c>
      <c r="AS42" s="126">
        <v>20601</v>
      </c>
      <c r="AT42" s="126">
        <v>18489</v>
      </c>
      <c r="AU42" s="126">
        <v>16222</v>
      </c>
      <c r="AV42" s="126">
        <v>13758</v>
      </c>
      <c r="AW42" s="126">
        <v>12576</v>
      </c>
      <c r="AX42" s="126">
        <v>10746</v>
      </c>
      <c r="AY42" s="126">
        <v>8480</v>
      </c>
      <c r="AZ42" s="126">
        <v>6761</v>
      </c>
      <c r="BA42" s="126">
        <v>5981</v>
      </c>
      <c r="BB42" s="126">
        <v>4871</v>
      </c>
      <c r="BC42" s="126">
        <v>3654</v>
      </c>
      <c r="BD42" s="126">
        <v>2367</v>
      </c>
      <c r="BE42" s="126">
        <v>1690</v>
      </c>
      <c r="BF42" s="126">
        <v>841</v>
      </c>
      <c r="BI42" s="126">
        <v>39</v>
      </c>
      <c r="BJ42" s="155">
        <v>1867</v>
      </c>
    </row>
    <row r="43" spans="1:62" x14ac:dyDescent="0.2">
      <c r="A43" s="132">
        <v>42</v>
      </c>
      <c r="B43" s="249">
        <v>12798</v>
      </c>
      <c r="C43" s="134">
        <v>1217</v>
      </c>
      <c r="D43" s="132"/>
      <c r="E43" s="135">
        <v>445</v>
      </c>
      <c r="F43" s="132">
        <v>772</v>
      </c>
      <c r="G43" s="134">
        <f t="shared" si="1"/>
        <v>1217</v>
      </c>
      <c r="H43" s="132">
        <f t="shared" si="2"/>
        <v>0</v>
      </c>
      <c r="I43" s="166">
        <v>42</v>
      </c>
      <c r="J43" s="132">
        <v>772</v>
      </c>
      <c r="K43" s="168">
        <f t="shared" si="3"/>
        <v>13</v>
      </c>
      <c r="L43" s="136">
        <v>42</v>
      </c>
      <c r="M43" s="136">
        <v>759</v>
      </c>
      <c r="R43" s="126">
        <v>40</v>
      </c>
      <c r="S43" s="155">
        <v>2836</v>
      </c>
      <c r="T43" s="155">
        <v>2788</v>
      </c>
      <c r="U43" s="155">
        <v>2739</v>
      </c>
      <c r="V43" s="155">
        <v>2614</v>
      </c>
      <c r="W43" s="155">
        <v>2560</v>
      </c>
      <c r="X43" s="155">
        <v>2513</v>
      </c>
      <c r="Y43" s="175">
        <v>2463</v>
      </c>
      <c r="Z43" s="126">
        <v>2397</v>
      </c>
      <c r="AA43" s="155">
        <v>2325</v>
      </c>
      <c r="AB43" s="155">
        <v>2272</v>
      </c>
      <c r="AC43" s="155">
        <v>2223</v>
      </c>
      <c r="AD43" s="155">
        <v>2145</v>
      </c>
      <c r="AE43" s="155">
        <v>2080</v>
      </c>
      <c r="AF43" s="155">
        <v>2012</v>
      </c>
      <c r="AG43" s="126">
        <v>1906</v>
      </c>
      <c r="AH43" s="126">
        <v>16236</v>
      </c>
      <c r="AI43" s="126">
        <v>1809</v>
      </c>
      <c r="AJ43" s="126">
        <v>1735</v>
      </c>
      <c r="AK43" s="126">
        <v>1647</v>
      </c>
      <c r="AL43" s="126">
        <v>1586</v>
      </c>
      <c r="AM43" s="126">
        <v>1515</v>
      </c>
      <c r="AN43" s="127">
        <v>1466</v>
      </c>
      <c r="AP43" s="126">
        <v>1393</v>
      </c>
      <c r="AQ43" s="126">
        <v>1299</v>
      </c>
      <c r="AR43" s="126">
        <v>1189</v>
      </c>
      <c r="AS43" s="126">
        <v>1097</v>
      </c>
      <c r="AT43" s="126">
        <v>1010</v>
      </c>
      <c r="AU43" s="126">
        <v>930</v>
      </c>
      <c r="AV43" s="126">
        <v>845</v>
      </c>
      <c r="AW43" s="126">
        <v>751</v>
      </c>
      <c r="AX43" s="126">
        <v>667</v>
      </c>
      <c r="AY43" s="126">
        <v>561</v>
      </c>
      <c r="AZ43" s="126">
        <v>499</v>
      </c>
      <c r="BA43" s="126">
        <v>427</v>
      </c>
      <c r="BB43" s="126">
        <v>345</v>
      </c>
      <c r="BC43" s="126">
        <v>270</v>
      </c>
      <c r="BD43" s="126">
        <v>189</v>
      </c>
      <c r="BE43" s="126">
        <v>129</v>
      </c>
      <c r="BF43" s="126">
        <v>66</v>
      </c>
      <c r="BI43" s="126">
        <v>40</v>
      </c>
      <c r="BJ43" s="155">
        <v>16236</v>
      </c>
    </row>
    <row r="44" spans="1:62" x14ac:dyDescent="0.2">
      <c r="A44" s="132">
        <v>43</v>
      </c>
      <c r="B44" s="249">
        <v>20926</v>
      </c>
      <c r="C44" s="134">
        <v>4323</v>
      </c>
      <c r="D44" s="132"/>
      <c r="E44" s="135">
        <v>878</v>
      </c>
      <c r="F44" s="248">
        <v>3445</v>
      </c>
      <c r="G44" s="134">
        <f t="shared" si="1"/>
        <v>4323</v>
      </c>
      <c r="H44" s="132">
        <f t="shared" si="2"/>
        <v>0</v>
      </c>
      <c r="I44" s="166">
        <v>43</v>
      </c>
      <c r="J44" s="248">
        <v>3445</v>
      </c>
      <c r="K44" s="168">
        <f t="shared" si="3"/>
        <v>108</v>
      </c>
      <c r="L44" s="136">
        <v>43</v>
      </c>
      <c r="M44" s="136">
        <v>3337</v>
      </c>
      <c r="R44" s="126">
        <v>41</v>
      </c>
      <c r="S44" s="155">
        <v>26501</v>
      </c>
      <c r="T44" s="155">
        <v>25968</v>
      </c>
      <c r="U44" s="155">
        <v>24958</v>
      </c>
      <c r="V44" s="155">
        <v>24462</v>
      </c>
      <c r="W44" s="155">
        <v>23981</v>
      </c>
      <c r="X44" s="155">
        <v>23426</v>
      </c>
      <c r="Y44" s="175">
        <v>22827</v>
      </c>
      <c r="Z44" s="126">
        <v>22462</v>
      </c>
      <c r="AA44" s="155">
        <v>22296</v>
      </c>
      <c r="AB44" s="155">
        <v>21107</v>
      </c>
      <c r="AC44" s="155">
        <v>20536</v>
      </c>
      <c r="AD44" s="155">
        <v>19630</v>
      </c>
      <c r="AE44" s="155">
        <v>18735</v>
      </c>
      <c r="AF44" s="155">
        <v>17877</v>
      </c>
      <c r="AG44" s="126">
        <v>17059</v>
      </c>
      <c r="AH44" s="126">
        <v>478</v>
      </c>
      <c r="AI44" s="126">
        <v>15435</v>
      </c>
      <c r="AJ44" s="126">
        <v>14687</v>
      </c>
      <c r="AK44" s="126">
        <v>13942</v>
      </c>
      <c r="AL44" s="126">
        <v>13225</v>
      </c>
      <c r="AM44" s="126">
        <v>12567</v>
      </c>
      <c r="AN44" s="127">
        <v>11931</v>
      </c>
      <c r="AP44" s="126">
        <v>11200</v>
      </c>
      <c r="AQ44" s="126">
        <v>10392</v>
      </c>
      <c r="AR44" s="126">
        <v>9580</v>
      </c>
      <c r="AS44" s="126">
        <v>8816</v>
      </c>
      <c r="AT44" s="126">
        <v>8072</v>
      </c>
      <c r="AU44" s="126">
        <v>7352</v>
      </c>
      <c r="AV44" s="126">
        <v>6677</v>
      </c>
      <c r="AW44" s="126">
        <v>6008</v>
      </c>
      <c r="AX44" s="126">
        <v>5385</v>
      </c>
      <c r="AY44" s="126">
        <v>4451</v>
      </c>
      <c r="AZ44" s="126">
        <v>3746</v>
      </c>
      <c r="BA44" s="126">
        <v>3119</v>
      </c>
      <c r="BB44" s="126">
        <v>2486</v>
      </c>
      <c r="BC44" s="126">
        <v>1941</v>
      </c>
      <c r="BD44" s="126">
        <v>1374</v>
      </c>
      <c r="BE44" s="126">
        <v>939</v>
      </c>
      <c r="BF44" s="126">
        <v>453</v>
      </c>
      <c r="BI44" s="126">
        <v>41</v>
      </c>
      <c r="BJ44" s="126">
        <v>478</v>
      </c>
    </row>
    <row r="45" spans="1:62" x14ac:dyDescent="0.2">
      <c r="A45" s="132">
        <v>44</v>
      </c>
      <c r="B45" s="249">
        <v>39238</v>
      </c>
      <c r="C45" s="134">
        <v>19183</v>
      </c>
      <c r="D45" s="132"/>
      <c r="E45" s="135">
        <v>6699</v>
      </c>
      <c r="F45" s="248">
        <v>12484</v>
      </c>
      <c r="G45" s="134">
        <f t="shared" si="1"/>
        <v>19183</v>
      </c>
      <c r="H45" s="132">
        <f t="shared" si="2"/>
        <v>0</v>
      </c>
      <c r="I45" s="166">
        <v>44</v>
      </c>
      <c r="J45" s="248">
        <v>12484</v>
      </c>
      <c r="K45" s="168">
        <f t="shared" si="3"/>
        <v>201</v>
      </c>
      <c r="L45" s="136">
        <v>44</v>
      </c>
      <c r="M45" s="136">
        <v>12283</v>
      </c>
      <c r="R45" s="126">
        <v>42</v>
      </c>
      <c r="S45" s="126">
        <v>772</v>
      </c>
      <c r="T45" s="155">
        <v>759</v>
      </c>
      <c r="U45" s="126">
        <v>734</v>
      </c>
      <c r="V45" s="126">
        <v>701</v>
      </c>
      <c r="W45" s="126">
        <v>684</v>
      </c>
      <c r="X45" s="126">
        <v>673</v>
      </c>
      <c r="Y45" s="174">
        <v>652</v>
      </c>
      <c r="Z45" s="126">
        <v>631</v>
      </c>
      <c r="AA45" s="155">
        <v>622</v>
      </c>
      <c r="AB45" s="126">
        <v>599</v>
      </c>
      <c r="AC45" s="126">
        <v>570</v>
      </c>
      <c r="AD45" s="126">
        <v>550</v>
      </c>
      <c r="AE45" s="126">
        <v>535</v>
      </c>
      <c r="AF45" s="126">
        <v>517</v>
      </c>
      <c r="AG45" s="126">
        <v>496</v>
      </c>
      <c r="AH45" s="126">
        <v>1803</v>
      </c>
      <c r="AI45" s="126">
        <v>479</v>
      </c>
      <c r="AJ45" s="126">
        <v>451</v>
      </c>
      <c r="AK45" s="126">
        <v>436</v>
      </c>
      <c r="AL45" s="126">
        <v>408</v>
      </c>
      <c r="AM45" s="126">
        <v>391</v>
      </c>
      <c r="AN45" s="127">
        <v>368</v>
      </c>
      <c r="AP45" s="126">
        <v>346</v>
      </c>
      <c r="AQ45" s="126">
        <v>328</v>
      </c>
      <c r="AR45" s="126">
        <v>309</v>
      </c>
      <c r="AS45" s="126">
        <v>278</v>
      </c>
      <c r="AT45" s="126">
        <v>247</v>
      </c>
      <c r="AU45" s="126">
        <v>223</v>
      </c>
      <c r="AV45" s="126">
        <v>199</v>
      </c>
      <c r="AW45" s="126">
        <v>184</v>
      </c>
      <c r="AX45" s="126">
        <v>165</v>
      </c>
      <c r="AY45" s="126">
        <v>132</v>
      </c>
      <c r="AZ45" s="126">
        <v>124</v>
      </c>
      <c r="BA45" s="126">
        <v>113</v>
      </c>
      <c r="BB45" s="126">
        <v>91</v>
      </c>
      <c r="BC45" s="126">
        <v>71</v>
      </c>
      <c r="BD45" s="126">
        <v>55</v>
      </c>
      <c r="BE45" s="126">
        <v>33</v>
      </c>
      <c r="BF45" s="126">
        <v>16</v>
      </c>
      <c r="BI45" s="126">
        <v>42</v>
      </c>
      <c r="BJ45" s="155">
        <v>1803</v>
      </c>
    </row>
    <row r="46" spans="1:62" x14ac:dyDescent="0.2">
      <c r="A46" s="132">
        <v>45</v>
      </c>
      <c r="B46" s="249">
        <v>15718</v>
      </c>
      <c r="C46" s="134">
        <v>2280</v>
      </c>
      <c r="D46" s="132"/>
      <c r="E46" s="135">
        <v>649</v>
      </c>
      <c r="F46" s="248">
        <v>1631</v>
      </c>
      <c r="G46" s="134">
        <f t="shared" si="1"/>
        <v>2280</v>
      </c>
      <c r="H46" s="132">
        <f t="shared" si="2"/>
        <v>0</v>
      </c>
      <c r="I46" s="166">
        <v>45</v>
      </c>
      <c r="J46" s="248">
        <v>1631</v>
      </c>
      <c r="K46" s="168">
        <f t="shared" si="3"/>
        <v>35</v>
      </c>
      <c r="L46" s="136">
        <v>45</v>
      </c>
      <c r="M46" s="136">
        <v>1596</v>
      </c>
      <c r="R46" s="126">
        <v>43</v>
      </c>
      <c r="S46" s="155">
        <v>3445</v>
      </c>
      <c r="T46" s="155">
        <v>3337</v>
      </c>
      <c r="U46" s="155">
        <v>3190</v>
      </c>
      <c r="V46" s="155">
        <v>3076</v>
      </c>
      <c r="W46" s="155">
        <v>2958</v>
      </c>
      <c r="X46" s="155">
        <v>2820</v>
      </c>
      <c r="Y46" s="175">
        <v>2697</v>
      </c>
      <c r="Z46" s="126">
        <v>2604</v>
      </c>
      <c r="AA46" s="155">
        <v>2567</v>
      </c>
      <c r="AB46" s="155">
        <v>2456</v>
      </c>
      <c r="AC46" s="155">
        <v>2356</v>
      </c>
      <c r="AD46" s="155">
        <v>2240</v>
      </c>
      <c r="AE46" s="155">
        <v>2129</v>
      </c>
      <c r="AF46" s="155">
        <v>2022</v>
      </c>
      <c r="AG46" s="126">
        <v>1907</v>
      </c>
      <c r="AH46" s="126">
        <v>7936</v>
      </c>
      <c r="AI46" s="126">
        <v>1745</v>
      </c>
      <c r="AJ46" s="126">
        <v>1648</v>
      </c>
      <c r="AK46" s="126">
        <v>1536</v>
      </c>
      <c r="AL46" s="126">
        <v>1435</v>
      </c>
      <c r="AM46" s="126">
        <v>1352</v>
      </c>
      <c r="AN46" s="127">
        <v>1255</v>
      </c>
      <c r="AP46" s="126">
        <v>1171</v>
      </c>
      <c r="AQ46" s="126">
        <v>1064</v>
      </c>
      <c r="AR46" s="126">
        <v>968</v>
      </c>
      <c r="AS46" s="126">
        <v>887</v>
      </c>
      <c r="AT46" s="126">
        <v>817</v>
      </c>
      <c r="AU46" s="126">
        <v>730</v>
      </c>
      <c r="AV46" s="126">
        <v>647</v>
      </c>
      <c r="AW46" s="126">
        <v>582</v>
      </c>
      <c r="AX46" s="126">
        <v>517</v>
      </c>
      <c r="AY46" s="126">
        <v>410</v>
      </c>
      <c r="AZ46" s="126">
        <v>352</v>
      </c>
      <c r="BA46" s="126">
        <v>294</v>
      </c>
      <c r="BB46" s="126">
        <v>220</v>
      </c>
      <c r="BC46" s="126">
        <v>172</v>
      </c>
      <c r="BD46" s="126">
        <v>111</v>
      </c>
      <c r="BE46" s="126">
        <v>69</v>
      </c>
      <c r="BF46" s="126">
        <v>41</v>
      </c>
      <c r="BI46" s="126">
        <v>43</v>
      </c>
      <c r="BJ46" s="155">
        <v>7936</v>
      </c>
    </row>
    <row r="47" spans="1:62" x14ac:dyDescent="0.2">
      <c r="A47" s="132">
        <v>46</v>
      </c>
      <c r="B47" s="249">
        <v>5322710</v>
      </c>
      <c r="C47" s="134">
        <v>78258</v>
      </c>
      <c r="D47" s="132"/>
      <c r="E47" s="135">
        <v>52017</v>
      </c>
      <c r="F47" s="248">
        <v>26241</v>
      </c>
      <c r="G47" s="134">
        <f t="shared" si="1"/>
        <v>78258</v>
      </c>
      <c r="H47" s="132">
        <f t="shared" si="2"/>
        <v>0</v>
      </c>
      <c r="I47" s="166">
        <v>46</v>
      </c>
      <c r="J47" s="248">
        <v>26241</v>
      </c>
      <c r="K47" s="168">
        <f t="shared" si="3"/>
        <v>163</v>
      </c>
      <c r="L47" s="136">
        <v>46</v>
      </c>
      <c r="M47" s="136">
        <v>26078</v>
      </c>
      <c r="R47" s="126">
        <v>44</v>
      </c>
      <c r="S47" s="155">
        <v>12484</v>
      </c>
      <c r="T47" s="155">
        <v>12283</v>
      </c>
      <c r="U47" s="155">
        <v>11904</v>
      </c>
      <c r="V47" s="155">
        <v>11396</v>
      </c>
      <c r="W47" s="155">
        <v>11112</v>
      </c>
      <c r="X47" s="155">
        <v>10827</v>
      </c>
      <c r="Y47" s="175">
        <v>10507</v>
      </c>
      <c r="Z47" s="126">
        <v>10189</v>
      </c>
      <c r="AA47" s="155">
        <v>10031</v>
      </c>
      <c r="AB47" s="155">
        <v>9748</v>
      </c>
      <c r="AC47" s="155">
        <v>9491</v>
      </c>
      <c r="AD47" s="155">
        <v>9182</v>
      </c>
      <c r="AE47" s="155">
        <v>8816</v>
      </c>
      <c r="AF47" s="155">
        <v>8527</v>
      </c>
      <c r="AG47" s="126">
        <v>8229</v>
      </c>
      <c r="AH47" s="126">
        <v>891</v>
      </c>
      <c r="AI47" s="126">
        <v>8055</v>
      </c>
      <c r="AJ47" s="126">
        <v>7753</v>
      </c>
      <c r="AK47" s="126">
        <v>7437</v>
      </c>
      <c r="AL47" s="126">
        <v>7112</v>
      </c>
      <c r="AM47" s="126">
        <v>6710</v>
      </c>
      <c r="AN47" s="127">
        <v>6374</v>
      </c>
      <c r="AP47" s="126">
        <v>6046</v>
      </c>
      <c r="AQ47" s="126">
        <v>5667</v>
      </c>
      <c r="AR47" s="126">
        <v>5235</v>
      </c>
      <c r="AS47" s="126">
        <v>4902</v>
      </c>
      <c r="AT47" s="126">
        <v>4544</v>
      </c>
      <c r="AU47" s="126">
        <v>4173</v>
      </c>
      <c r="AV47" s="126">
        <v>3732</v>
      </c>
      <c r="AW47" s="126">
        <v>3406</v>
      </c>
      <c r="AX47" s="126">
        <v>3056</v>
      </c>
      <c r="AY47" s="126">
        <v>2530</v>
      </c>
      <c r="AZ47" s="126">
        <v>2211</v>
      </c>
      <c r="BA47" s="126">
        <v>1877</v>
      </c>
      <c r="BB47" s="126">
        <v>1553</v>
      </c>
      <c r="BC47" s="126">
        <v>1198</v>
      </c>
      <c r="BD47" s="126">
        <v>866</v>
      </c>
      <c r="BE47" s="126">
        <v>565</v>
      </c>
      <c r="BF47" s="126">
        <v>297</v>
      </c>
      <c r="BI47" s="126">
        <v>44</v>
      </c>
      <c r="BJ47" s="126">
        <v>891</v>
      </c>
    </row>
    <row r="48" spans="1:62" x14ac:dyDescent="0.2">
      <c r="A48" s="132">
        <v>47</v>
      </c>
      <c r="B48" s="249">
        <v>507175</v>
      </c>
      <c r="C48" s="134">
        <v>30161</v>
      </c>
      <c r="D48" s="132"/>
      <c r="E48" s="135">
        <v>4453</v>
      </c>
      <c r="F48" s="248">
        <v>25708</v>
      </c>
      <c r="G48" s="134">
        <f t="shared" si="1"/>
        <v>30161</v>
      </c>
      <c r="H48" s="132">
        <f t="shared" si="2"/>
        <v>0</v>
      </c>
      <c r="I48" s="166">
        <v>47</v>
      </c>
      <c r="J48" s="248">
        <v>25708</v>
      </c>
      <c r="K48" s="168">
        <f t="shared" si="3"/>
        <v>622</v>
      </c>
      <c r="L48" s="136">
        <v>47</v>
      </c>
      <c r="M48" s="136">
        <v>25086</v>
      </c>
      <c r="R48" s="126">
        <v>45</v>
      </c>
      <c r="S48" s="155">
        <v>1631</v>
      </c>
      <c r="T48" s="155">
        <v>1596</v>
      </c>
      <c r="U48" s="155">
        <v>1537</v>
      </c>
      <c r="V48" s="155">
        <v>1456</v>
      </c>
      <c r="W48" s="155">
        <v>1414</v>
      </c>
      <c r="X48" s="155">
        <v>1388</v>
      </c>
      <c r="Y48" s="175">
        <v>1340</v>
      </c>
      <c r="Z48" s="126">
        <v>1288</v>
      </c>
      <c r="AA48" s="155">
        <v>1260</v>
      </c>
      <c r="AB48" s="155">
        <v>1209</v>
      </c>
      <c r="AC48" s="155">
        <v>1180</v>
      </c>
      <c r="AD48" s="155">
        <v>1107</v>
      </c>
      <c r="AE48" s="155">
        <v>1050</v>
      </c>
      <c r="AF48" s="126">
        <v>997</v>
      </c>
      <c r="AG48" s="126">
        <v>940</v>
      </c>
      <c r="AH48" s="126">
        <v>20569</v>
      </c>
      <c r="AI48" s="126">
        <v>874</v>
      </c>
      <c r="AJ48" s="126">
        <v>836</v>
      </c>
      <c r="AK48" s="126">
        <v>784</v>
      </c>
      <c r="AL48" s="126">
        <v>736</v>
      </c>
      <c r="AM48" s="126">
        <v>698</v>
      </c>
      <c r="AN48" s="127">
        <v>658</v>
      </c>
      <c r="AP48" s="126">
        <v>612</v>
      </c>
      <c r="AQ48" s="126">
        <v>569</v>
      </c>
      <c r="AR48" s="126">
        <v>517</v>
      </c>
      <c r="AS48" s="126">
        <v>473</v>
      </c>
      <c r="AT48" s="126">
        <v>436</v>
      </c>
      <c r="AU48" s="126">
        <v>404</v>
      </c>
      <c r="AV48" s="126">
        <v>368</v>
      </c>
      <c r="AW48" s="126">
        <v>338</v>
      </c>
      <c r="AX48" s="126">
        <v>293</v>
      </c>
      <c r="AY48" s="126">
        <v>239</v>
      </c>
      <c r="AZ48" s="126">
        <v>215</v>
      </c>
      <c r="BA48" s="126">
        <v>183</v>
      </c>
      <c r="BB48" s="126">
        <v>145</v>
      </c>
      <c r="BC48" s="126">
        <v>114</v>
      </c>
      <c r="BD48" s="126">
        <v>85</v>
      </c>
      <c r="BE48" s="126">
        <v>61</v>
      </c>
      <c r="BF48" s="126">
        <v>25</v>
      </c>
      <c r="BI48" s="126">
        <v>45</v>
      </c>
      <c r="BJ48" s="155">
        <v>20569</v>
      </c>
    </row>
    <row r="49" spans="1:62" x14ac:dyDescent="0.2">
      <c r="A49" s="132">
        <v>48</v>
      </c>
      <c r="B49" s="249">
        <v>24482</v>
      </c>
      <c r="C49" s="134">
        <v>1614</v>
      </c>
      <c r="D49" s="132"/>
      <c r="E49" s="135">
        <v>545</v>
      </c>
      <c r="F49" s="132">
        <v>1069</v>
      </c>
      <c r="G49" s="134">
        <f t="shared" si="1"/>
        <v>1614</v>
      </c>
      <c r="H49" s="132">
        <f t="shared" si="2"/>
        <v>0</v>
      </c>
      <c r="I49" s="166">
        <v>48</v>
      </c>
      <c r="J49" s="248">
        <v>1069</v>
      </c>
      <c r="K49" s="168">
        <f t="shared" si="3"/>
        <v>29</v>
      </c>
      <c r="L49" s="136">
        <v>48</v>
      </c>
      <c r="M49" s="136">
        <v>1040</v>
      </c>
      <c r="R49" s="126">
        <v>46</v>
      </c>
      <c r="S49" s="155">
        <v>26241</v>
      </c>
      <c r="T49" s="155">
        <v>26078</v>
      </c>
      <c r="U49" s="155">
        <v>25776</v>
      </c>
      <c r="V49" s="155">
        <v>25398</v>
      </c>
      <c r="W49" s="155">
        <v>25202</v>
      </c>
      <c r="X49" s="155">
        <v>25001</v>
      </c>
      <c r="Y49" s="175">
        <v>24705</v>
      </c>
      <c r="Z49" s="126">
        <v>24293</v>
      </c>
      <c r="AA49" s="155">
        <v>23861</v>
      </c>
      <c r="AB49" s="155">
        <v>23391</v>
      </c>
      <c r="AC49" s="155">
        <v>23011</v>
      </c>
      <c r="AD49" s="155">
        <v>22561</v>
      </c>
      <c r="AE49" s="155">
        <v>22093</v>
      </c>
      <c r="AF49" s="155">
        <v>21624</v>
      </c>
      <c r="AG49" s="126">
        <v>21094</v>
      </c>
      <c r="AH49" s="126">
        <v>13932</v>
      </c>
      <c r="AI49" s="126">
        <v>20061</v>
      </c>
      <c r="AJ49" s="126">
        <v>19378</v>
      </c>
      <c r="AK49" s="126">
        <v>18811</v>
      </c>
      <c r="AL49" s="126">
        <v>18224</v>
      </c>
      <c r="AM49" s="126">
        <v>17607</v>
      </c>
      <c r="AN49" s="127">
        <v>17004</v>
      </c>
      <c r="AP49" s="126">
        <v>16397</v>
      </c>
      <c r="AQ49" s="126">
        <v>15768</v>
      </c>
      <c r="AR49" s="126">
        <v>15204</v>
      </c>
      <c r="AS49" s="126">
        <v>14668</v>
      </c>
      <c r="AT49" s="126">
        <v>14197</v>
      </c>
      <c r="AU49" s="126">
        <v>13566</v>
      </c>
      <c r="AV49" s="126">
        <v>12877</v>
      </c>
      <c r="AW49" s="126">
        <v>11937</v>
      </c>
      <c r="AX49" s="126">
        <v>11442</v>
      </c>
      <c r="AY49" s="126">
        <v>10207</v>
      </c>
      <c r="AZ49" s="126">
        <v>9441</v>
      </c>
      <c r="BA49" s="126">
        <v>8199</v>
      </c>
      <c r="BB49" s="126">
        <v>6864</v>
      </c>
      <c r="BC49" s="126">
        <v>5477</v>
      </c>
      <c r="BD49" s="126">
        <v>4051</v>
      </c>
      <c r="BE49" s="126">
        <v>2838</v>
      </c>
      <c r="BF49" s="126">
        <v>1475</v>
      </c>
      <c r="BI49" s="126">
        <v>46</v>
      </c>
      <c r="BJ49" s="155">
        <v>13932</v>
      </c>
    </row>
    <row r="50" spans="1:62" x14ac:dyDescent="0.2">
      <c r="A50" s="132">
        <v>49</v>
      </c>
      <c r="B50" s="249">
        <v>214728</v>
      </c>
      <c r="C50" s="134">
        <v>3203</v>
      </c>
      <c r="D50" s="132"/>
      <c r="E50" s="135">
        <v>930</v>
      </c>
      <c r="F50" s="248">
        <v>2273</v>
      </c>
      <c r="G50" s="134">
        <f t="shared" si="1"/>
        <v>3203</v>
      </c>
      <c r="H50" s="132">
        <f t="shared" si="2"/>
        <v>0</v>
      </c>
      <c r="I50" s="166">
        <v>49</v>
      </c>
      <c r="J50" s="248">
        <v>2273</v>
      </c>
      <c r="K50" s="168">
        <f t="shared" si="3"/>
        <v>41</v>
      </c>
      <c r="L50" s="136">
        <v>49</v>
      </c>
      <c r="M50" s="136">
        <v>2232</v>
      </c>
      <c r="R50" s="126">
        <v>47</v>
      </c>
      <c r="S50" s="155">
        <v>25708</v>
      </c>
      <c r="T50" s="155">
        <v>25086</v>
      </c>
      <c r="U50" s="155">
        <v>24150</v>
      </c>
      <c r="V50" s="155">
        <v>23245</v>
      </c>
      <c r="W50" s="155">
        <v>22521</v>
      </c>
      <c r="X50" s="155">
        <v>21733</v>
      </c>
      <c r="Y50" s="175">
        <v>20866</v>
      </c>
      <c r="Z50" s="126">
        <v>20252</v>
      </c>
      <c r="AA50" s="155">
        <v>20067</v>
      </c>
      <c r="AB50" s="155">
        <v>19095</v>
      </c>
      <c r="AC50" s="155">
        <v>18395</v>
      </c>
      <c r="AD50" s="155">
        <v>17443</v>
      </c>
      <c r="AE50" s="155">
        <v>16549</v>
      </c>
      <c r="AF50" s="155">
        <v>15679</v>
      </c>
      <c r="AG50" s="126">
        <v>14796</v>
      </c>
      <c r="AH50" s="126">
        <v>636</v>
      </c>
      <c r="AI50" s="126">
        <v>13098</v>
      </c>
      <c r="AJ50" s="126">
        <v>12209</v>
      </c>
      <c r="AK50" s="126">
        <v>11392</v>
      </c>
      <c r="AL50" s="126">
        <v>10496</v>
      </c>
      <c r="AM50" s="126">
        <v>9770</v>
      </c>
      <c r="AN50" s="127">
        <v>9051</v>
      </c>
      <c r="AP50" s="126">
        <v>8405</v>
      </c>
      <c r="AQ50" s="126">
        <v>7656</v>
      </c>
      <c r="AR50" s="126">
        <v>6891</v>
      </c>
      <c r="AS50" s="126">
        <v>6170</v>
      </c>
      <c r="AT50" s="126">
        <v>5488</v>
      </c>
      <c r="AU50" s="126">
        <v>4883</v>
      </c>
      <c r="AV50" s="126">
        <v>4321</v>
      </c>
      <c r="AW50" s="126">
        <v>3776</v>
      </c>
      <c r="AX50" s="126">
        <v>3302</v>
      </c>
      <c r="AY50" s="126">
        <v>2578</v>
      </c>
      <c r="AZ50" s="126">
        <v>2232</v>
      </c>
      <c r="BA50" s="126">
        <v>1902</v>
      </c>
      <c r="BB50" s="126">
        <v>1599</v>
      </c>
      <c r="BC50" s="126">
        <v>1220</v>
      </c>
      <c r="BD50" s="126">
        <v>869</v>
      </c>
      <c r="BE50" s="126">
        <v>554</v>
      </c>
      <c r="BF50" s="126">
        <v>301</v>
      </c>
      <c r="BI50" s="126">
        <v>47</v>
      </c>
      <c r="BJ50" s="126">
        <v>636</v>
      </c>
    </row>
    <row r="51" spans="1:62" x14ac:dyDescent="0.2">
      <c r="A51" s="132">
        <v>50</v>
      </c>
      <c r="B51" s="249">
        <v>237895</v>
      </c>
      <c r="C51" s="134">
        <v>1518</v>
      </c>
      <c r="D51" s="132"/>
      <c r="E51" s="135">
        <v>414</v>
      </c>
      <c r="F51" s="132">
        <v>1104</v>
      </c>
      <c r="G51" s="134">
        <f t="shared" si="1"/>
        <v>1518</v>
      </c>
      <c r="H51" s="132">
        <f t="shared" si="2"/>
        <v>0</v>
      </c>
      <c r="I51" s="166">
        <v>50</v>
      </c>
      <c r="J51" s="248">
        <v>1104</v>
      </c>
      <c r="K51" s="168">
        <f t="shared" si="3"/>
        <v>23</v>
      </c>
      <c r="L51" s="136">
        <v>50</v>
      </c>
      <c r="M51" s="136">
        <v>1081</v>
      </c>
      <c r="R51" s="126">
        <v>48</v>
      </c>
      <c r="S51" s="155">
        <v>1069</v>
      </c>
      <c r="T51" s="155">
        <v>1040</v>
      </c>
      <c r="U51" s="155">
        <v>1010</v>
      </c>
      <c r="V51" s="126">
        <v>976</v>
      </c>
      <c r="W51" s="126">
        <v>956</v>
      </c>
      <c r="X51" s="126">
        <v>933</v>
      </c>
      <c r="Y51" s="174">
        <v>887</v>
      </c>
      <c r="Z51" s="126">
        <v>865</v>
      </c>
      <c r="AA51" s="155">
        <v>848</v>
      </c>
      <c r="AB51" s="126">
        <v>814</v>
      </c>
      <c r="AC51" s="126">
        <v>788</v>
      </c>
      <c r="AD51" s="126">
        <v>755</v>
      </c>
      <c r="AE51" s="126">
        <v>727</v>
      </c>
      <c r="AF51" s="126">
        <v>691</v>
      </c>
      <c r="AG51" s="126">
        <v>659</v>
      </c>
      <c r="AH51" s="126">
        <v>1387</v>
      </c>
      <c r="AI51" s="126">
        <v>659</v>
      </c>
      <c r="AJ51" s="126">
        <v>615</v>
      </c>
      <c r="AK51" s="126">
        <v>583</v>
      </c>
      <c r="AL51" s="126">
        <v>543</v>
      </c>
      <c r="AM51" s="126">
        <v>517</v>
      </c>
      <c r="AN51" s="127">
        <v>471</v>
      </c>
      <c r="AP51" s="126">
        <v>444</v>
      </c>
      <c r="AQ51" s="126">
        <v>403</v>
      </c>
      <c r="AR51" s="126">
        <v>366</v>
      </c>
      <c r="AS51" s="126">
        <v>342</v>
      </c>
      <c r="AT51" s="126">
        <v>317</v>
      </c>
      <c r="AU51" s="126">
        <v>287</v>
      </c>
      <c r="AV51" s="126">
        <v>263</v>
      </c>
      <c r="AW51" s="126">
        <v>234</v>
      </c>
      <c r="AX51" s="126">
        <v>212</v>
      </c>
      <c r="AY51" s="126">
        <v>169</v>
      </c>
      <c r="AZ51" s="126">
        <v>149</v>
      </c>
      <c r="BA51" s="126">
        <v>122</v>
      </c>
      <c r="BB51" s="126">
        <v>97</v>
      </c>
      <c r="BC51" s="126">
        <v>68</v>
      </c>
      <c r="BD51" s="126">
        <v>48</v>
      </c>
      <c r="BE51" s="126">
        <v>34</v>
      </c>
      <c r="BF51" s="126">
        <v>19</v>
      </c>
      <c r="BI51" s="126">
        <v>48</v>
      </c>
      <c r="BJ51" s="155">
        <v>1387</v>
      </c>
    </row>
    <row r="52" spans="1:62" x14ac:dyDescent="0.2">
      <c r="A52" s="132">
        <v>51</v>
      </c>
      <c r="B52" s="249">
        <v>788</v>
      </c>
      <c r="C52" s="134">
        <v>168</v>
      </c>
      <c r="D52" s="132"/>
      <c r="E52" s="135">
        <v>78</v>
      </c>
      <c r="F52" s="132">
        <v>90</v>
      </c>
      <c r="G52" s="134">
        <f t="shared" si="1"/>
        <v>168</v>
      </c>
      <c r="H52" s="132">
        <f t="shared" si="2"/>
        <v>0</v>
      </c>
      <c r="I52" s="166">
        <v>51</v>
      </c>
      <c r="J52" s="132">
        <v>90</v>
      </c>
      <c r="K52" s="168">
        <f t="shared" si="3"/>
        <v>1</v>
      </c>
      <c r="L52" s="136">
        <v>51</v>
      </c>
      <c r="M52" s="136">
        <v>89</v>
      </c>
      <c r="R52" s="126">
        <v>49</v>
      </c>
      <c r="S52" s="155">
        <v>2273</v>
      </c>
      <c r="T52" s="155">
        <v>2232</v>
      </c>
      <c r="U52" s="155">
        <v>2151</v>
      </c>
      <c r="V52" s="155">
        <v>2077</v>
      </c>
      <c r="W52" s="155">
        <v>2031</v>
      </c>
      <c r="X52" s="155">
        <v>1972</v>
      </c>
      <c r="Y52" s="175">
        <v>1910</v>
      </c>
      <c r="Z52" s="126">
        <v>1855</v>
      </c>
      <c r="AA52" s="155">
        <v>1812</v>
      </c>
      <c r="AB52" s="155">
        <v>1747</v>
      </c>
      <c r="AC52" s="155">
        <v>1694</v>
      </c>
      <c r="AD52" s="155">
        <v>1620</v>
      </c>
      <c r="AE52" s="155">
        <v>1587</v>
      </c>
      <c r="AF52" s="155">
        <v>1513</v>
      </c>
      <c r="AG52" s="126">
        <v>1414</v>
      </c>
      <c r="AH52" s="126">
        <v>647</v>
      </c>
      <c r="AI52" s="126">
        <v>1357</v>
      </c>
      <c r="AJ52" s="126">
        <v>1282</v>
      </c>
      <c r="AK52" s="126">
        <v>1216</v>
      </c>
      <c r="AL52" s="126">
        <v>1155</v>
      </c>
      <c r="AM52" s="126">
        <v>1085</v>
      </c>
      <c r="AN52" s="127">
        <v>1003</v>
      </c>
      <c r="AP52" s="126">
        <v>952</v>
      </c>
      <c r="AQ52" s="126">
        <v>878</v>
      </c>
      <c r="AR52" s="126">
        <v>803</v>
      </c>
      <c r="AS52" s="126">
        <v>737</v>
      </c>
      <c r="AT52" s="126">
        <v>675</v>
      </c>
      <c r="AU52" s="126">
        <v>616</v>
      </c>
      <c r="AV52" s="126">
        <v>562</v>
      </c>
      <c r="AW52" s="126">
        <v>516</v>
      </c>
      <c r="AX52" s="126">
        <v>469</v>
      </c>
      <c r="AY52" s="126">
        <v>390</v>
      </c>
      <c r="AZ52" s="126">
        <v>363</v>
      </c>
      <c r="BA52" s="126">
        <v>297</v>
      </c>
      <c r="BB52" s="126">
        <v>239</v>
      </c>
      <c r="BC52" s="126">
        <v>199</v>
      </c>
      <c r="BD52" s="126">
        <v>142</v>
      </c>
      <c r="BE52" s="126">
        <v>93</v>
      </c>
      <c r="BF52" s="126">
        <v>41</v>
      </c>
      <c r="BI52" s="126">
        <v>49</v>
      </c>
      <c r="BJ52" s="126">
        <v>647</v>
      </c>
    </row>
    <row r="53" spans="1:62" x14ac:dyDescent="0.2">
      <c r="A53" s="132">
        <v>52</v>
      </c>
      <c r="B53" s="249">
        <v>71203</v>
      </c>
      <c r="C53" s="134">
        <v>16056</v>
      </c>
      <c r="D53" s="132"/>
      <c r="E53" s="135">
        <v>5887</v>
      </c>
      <c r="F53" s="248">
        <v>10169</v>
      </c>
      <c r="G53" s="134">
        <f t="shared" si="1"/>
        <v>16056</v>
      </c>
      <c r="H53" s="132">
        <f t="shared" si="2"/>
        <v>0</v>
      </c>
      <c r="I53" s="166">
        <v>52</v>
      </c>
      <c r="J53" s="248">
        <v>10169</v>
      </c>
      <c r="K53" s="168">
        <f t="shared" si="3"/>
        <v>207</v>
      </c>
      <c r="L53" s="136">
        <v>52</v>
      </c>
      <c r="M53" s="136">
        <v>9962</v>
      </c>
      <c r="R53" s="126">
        <v>50</v>
      </c>
      <c r="S53" s="155">
        <v>1104</v>
      </c>
      <c r="T53" s="155">
        <v>1081</v>
      </c>
      <c r="U53" s="155">
        <v>1051</v>
      </c>
      <c r="V53" s="126">
        <v>1016</v>
      </c>
      <c r="W53" s="126">
        <v>998</v>
      </c>
      <c r="X53" s="126">
        <v>970</v>
      </c>
      <c r="Y53" s="174">
        <v>942</v>
      </c>
      <c r="Z53" s="126">
        <v>918</v>
      </c>
      <c r="AA53" s="155">
        <v>912</v>
      </c>
      <c r="AB53" s="126">
        <v>869</v>
      </c>
      <c r="AC53" s="126">
        <v>812</v>
      </c>
      <c r="AD53" s="126">
        <v>784</v>
      </c>
      <c r="AE53" s="126">
        <v>748</v>
      </c>
      <c r="AF53" s="126">
        <v>714</v>
      </c>
      <c r="AG53" s="126">
        <v>683</v>
      </c>
      <c r="AH53" s="126">
        <v>68</v>
      </c>
      <c r="AI53" s="126">
        <v>654</v>
      </c>
      <c r="AJ53" s="126">
        <v>624</v>
      </c>
      <c r="AK53" s="126">
        <v>591</v>
      </c>
      <c r="AL53" s="126">
        <v>561</v>
      </c>
      <c r="AM53" s="126">
        <v>528</v>
      </c>
      <c r="AN53" s="127">
        <v>488</v>
      </c>
      <c r="AP53" s="126">
        <v>445</v>
      </c>
      <c r="AQ53" s="126">
        <v>412</v>
      </c>
      <c r="AR53" s="126">
        <v>380</v>
      </c>
      <c r="AS53" s="126">
        <v>340</v>
      </c>
      <c r="AT53" s="126">
        <v>308</v>
      </c>
      <c r="AU53" s="126">
        <v>276</v>
      </c>
      <c r="AV53" s="126">
        <v>255</v>
      </c>
      <c r="AW53" s="126">
        <v>228</v>
      </c>
      <c r="AX53" s="126">
        <v>200</v>
      </c>
      <c r="AY53" s="126">
        <v>168</v>
      </c>
      <c r="AZ53" s="126">
        <v>144</v>
      </c>
      <c r="BA53" s="126">
        <v>121</v>
      </c>
      <c r="BB53" s="126">
        <v>97</v>
      </c>
      <c r="BC53" s="126">
        <v>71</v>
      </c>
      <c r="BD53" s="126">
        <v>49</v>
      </c>
      <c r="BE53" s="126">
        <v>38</v>
      </c>
      <c r="BF53" s="126">
        <v>20</v>
      </c>
      <c r="BI53" s="126">
        <v>50</v>
      </c>
      <c r="BJ53" s="126">
        <v>68</v>
      </c>
    </row>
    <row r="54" spans="1:62" x14ac:dyDescent="0.2">
      <c r="A54" s="132">
        <v>53</v>
      </c>
      <c r="B54" s="249">
        <v>24319</v>
      </c>
      <c r="C54" s="134">
        <v>1467</v>
      </c>
      <c r="D54" s="132"/>
      <c r="E54" s="135">
        <v>529</v>
      </c>
      <c r="F54" s="132">
        <v>938</v>
      </c>
      <c r="G54" s="134">
        <f t="shared" si="1"/>
        <v>1467</v>
      </c>
      <c r="H54" s="132">
        <f t="shared" si="2"/>
        <v>0</v>
      </c>
      <c r="I54" s="166">
        <v>53</v>
      </c>
      <c r="J54" s="132">
        <v>938</v>
      </c>
      <c r="K54" s="168">
        <f t="shared" si="3"/>
        <v>11</v>
      </c>
      <c r="L54" s="136">
        <v>53</v>
      </c>
      <c r="M54" s="136">
        <v>927</v>
      </c>
      <c r="R54" s="126">
        <v>51</v>
      </c>
      <c r="S54" s="126">
        <v>90</v>
      </c>
      <c r="T54" s="126">
        <v>89</v>
      </c>
      <c r="U54" s="126">
        <v>89</v>
      </c>
      <c r="V54" s="126">
        <v>88</v>
      </c>
      <c r="W54" s="126">
        <v>87</v>
      </c>
      <c r="X54" s="126">
        <v>85</v>
      </c>
      <c r="Y54" s="174">
        <v>82</v>
      </c>
      <c r="Z54" s="126">
        <v>79</v>
      </c>
      <c r="AA54" s="155">
        <v>79</v>
      </c>
      <c r="AB54" s="126">
        <v>79</v>
      </c>
      <c r="AC54" s="126">
        <v>74</v>
      </c>
      <c r="AD54" s="126">
        <v>74</v>
      </c>
      <c r="AE54" s="126">
        <v>74</v>
      </c>
      <c r="AF54" s="126">
        <v>73</v>
      </c>
      <c r="AG54" s="126">
        <v>71</v>
      </c>
      <c r="AH54" s="126">
        <v>6124</v>
      </c>
      <c r="AI54" s="126">
        <v>73</v>
      </c>
      <c r="AJ54" s="126">
        <v>68</v>
      </c>
      <c r="AK54" s="126">
        <v>59</v>
      </c>
      <c r="AL54" s="126">
        <v>55</v>
      </c>
      <c r="AM54" s="126">
        <v>50</v>
      </c>
      <c r="AN54" s="127">
        <v>48</v>
      </c>
      <c r="AP54" s="126">
        <v>44</v>
      </c>
      <c r="AQ54" s="126">
        <v>43</v>
      </c>
      <c r="AR54" s="126">
        <v>42</v>
      </c>
      <c r="AS54" s="126">
        <v>41</v>
      </c>
      <c r="AT54" s="126">
        <v>40</v>
      </c>
      <c r="AU54" s="126">
        <v>38</v>
      </c>
      <c r="AV54" s="126">
        <v>32</v>
      </c>
      <c r="AW54" s="126">
        <v>30</v>
      </c>
      <c r="AX54" s="126">
        <v>27</v>
      </c>
      <c r="AY54" s="126">
        <v>20</v>
      </c>
      <c r="AZ54" s="126">
        <v>16</v>
      </c>
      <c r="BA54" s="126">
        <v>12</v>
      </c>
      <c r="BB54" s="126">
        <v>8</v>
      </c>
      <c r="BC54" s="126">
        <v>8</v>
      </c>
      <c r="BD54" s="126">
        <v>5</v>
      </c>
      <c r="BE54" s="126">
        <v>4</v>
      </c>
      <c r="BF54" s="126">
        <v>2</v>
      </c>
      <c r="BI54" s="126">
        <v>51</v>
      </c>
      <c r="BJ54" s="155">
        <v>6124</v>
      </c>
    </row>
    <row r="55" spans="1:62" x14ac:dyDescent="0.2">
      <c r="A55" s="132">
        <v>54</v>
      </c>
      <c r="B55" s="249">
        <v>866308</v>
      </c>
      <c r="C55" s="134">
        <v>1891</v>
      </c>
      <c r="D55" s="132"/>
      <c r="E55" s="135">
        <v>849</v>
      </c>
      <c r="F55" s="248">
        <v>1042</v>
      </c>
      <c r="G55" s="134">
        <f t="shared" si="1"/>
        <v>1891</v>
      </c>
      <c r="H55" s="132">
        <f t="shared" si="2"/>
        <v>0</v>
      </c>
      <c r="I55" s="166">
        <v>54</v>
      </c>
      <c r="J55" s="248">
        <v>1042</v>
      </c>
      <c r="K55" s="168">
        <f t="shared" si="3"/>
        <v>5</v>
      </c>
      <c r="L55" s="136">
        <v>54</v>
      </c>
      <c r="M55" s="136">
        <v>1037</v>
      </c>
      <c r="R55" s="126">
        <v>52</v>
      </c>
      <c r="S55" s="155">
        <v>10169</v>
      </c>
      <c r="T55" s="155">
        <v>9962</v>
      </c>
      <c r="U55" s="155">
        <v>9555</v>
      </c>
      <c r="V55" s="155">
        <v>9319</v>
      </c>
      <c r="W55" s="155">
        <v>9047</v>
      </c>
      <c r="X55" s="155">
        <v>8793</v>
      </c>
      <c r="Y55" s="175">
        <v>8529</v>
      </c>
      <c r="Z55" s="126">
        <v>8312</v>
      </c>
      <c r="AA55" s="155">
        <v>8176</v>
      </c>
      <c r="AB55" s="155">
        <v>7801</v>
      </c>
      <c r="AC55" s="155">
        <v>7607</v>
      </c>
      <c r="AD55" s="155">
        <v>7322</v>
      </c>
      <c r="AE55" s="155">
        <v>7022</v>
      </c>
      <c r="AF55" s="155">
        <v>6742</v>
      </c>
      <c r="AG55" s="126">
        <v>6438</v>
      </c>
      <c r="AH55" s="126">
        <v>643</v>
      </c>
      <c r="AI55" s="126">
        <v>5947</v>
      </c>
      <c r="AJ55" s="126">
        <v>5672</v>
      </c>
      <c r="AK55" s="126">
        <v>5406</v>
      </c>
      <c r="AL55" s="126">
        <v>5132</v>
      </c>
      <c r="AM55" s="126">
        <v>4872</v>
      </c>
      <c r="AN55" s="127">
        <v>4643</v>
      </c>
      <c r="AP55" s="126">
        <v>4351</v>
      </c>
      <c r="AQ55" s="126">
        <v>4060</v>
      </c>
      <c r="AR55" s="126">
        <v>3791</v>
      </c>
      <c r="AS55" s="126">
        <v>3504</v>
      </c>
      <c r="AT55" s="126">
        <v>3219</v>
      </c>
      <c r="AU55" s="126">
        <v>2938</v>
      </c>
      <c r="AV55" s="126">
        <v>2695</v>
      </c>
      <c r="AW55" s="126">
        <v>2454</v>
      </c>
      <c r="AX55" s="126">
        <v>2213</v>
      </c>
      <c r="AY55" s="126">
        <v>1857</v>
      </c>
      <c r="AZ55" s="126">
        <v>1614</v>
      </c>
      <c r="BA55" s="126">
        <v>1395</v>
      </c>
      <c r="BB55" s="126">
        <v>1101</v>
      </c>
      <c r="BC55" s="126">
        <v>844</v>
      </c>
      <c r="BD55" s="126">
        <v>629</v>
      </c>
      <c r="BE55" s="126">
        <v>443</v>
      </c>
      <c r="BF55" s="126">
        <v>209</v>
      </c>
      <c r="BI55" s="126">
        <v>52</v>
      </c>
      <c r="BJ55" s="126">
        <v>643</v>
      </c>
    </row>
    <row r="56" spans="1:62" x14ac:dyDescent="0.2">
      <c r="A56" s="132">
        <v>55</v>
      </c>
      <c r="B56" s="249">
        <v>13143</v>
      </c>
      <c r="C56" s="134">
        <v>908</v>
      </c>
      <c r="D56" s="132"/>
      <c r="E56" s="135">
        <v>245</v>
      </c>
      <c r="F56" s="132">
        <v>663</v>
      </c>
      <c r="G56" s="134">
        <f t="shared" si="1"/>
        <v>908</v>
      </c>
      <c r="H56" s="132">
        <f t="shared" si="2"/>
        <v>0</v>
      </c>
      <c r="I56" s="166">
        <v>55</v>
      </c>
      <c r="J56" s="132">
        <v>663</v>
      </c>
      <c r="K56" s="168">
        <f t="shared" si="3"/>
        <v>12</v>
      </c>
      <c r="L56" s="136">
        <v>55</v>
      </c>
      <c r="M56" s="136">
        <v>651</v>
      </c>
      <c r="R56" s="126">
        <v>53</v>
      </c>
      <c r="S56" s="126">
        <v>938</v>
      </c>
      <c r="T56" s="126">
        <v>927</v>
      </c>
      <c r="U56" s="126">
        <v>910</v>
      </c>
      <c r="V56" s="126">
        <v>889</v>
      </c>
      <c r="W56" s="126">
        <v>880</v>
      </c>
      <c r="X56" s="126">
        <v>864</v>
      </c>
      <c r="Y56" s="174">
        <v>859</v>
      </c>
      <c r="Z56" s="126">
        <v>846</v>
      </c>
      <c r="AA56" s="126">
        <v>841</v>
      </c>
      <c r="AB56" s="126">
        <v>823</v>
      </c>
      <c r="AC56" s="126">
        <v>795</v>
      </c>
      <c r="AD56" s="126">
        <v>762</v>
      </c>
      <c r="AE56" s="126">
        <v>721</v>
      </c>
      <c r="AF56" s="126">
        <v>700</v>
      </c>
      <c r="AG56" s="126">
        <v>666</v>
      </c>
      <c r="AH56" s="126">
        <v>887</v>
      </c>
      <c r="AI56" s="126">
        <v>625</v>
      </c>
      <c r="AJ56" s="126">
        <v>604</v>
      </c>
      <c r="AK56" s="126">
        <v>564</v>
      </c>
      <c r="AL56" s="126">
        <v>531</v>
      </c>
      <c r="AM56" s="126">
        <v>494</v>
      </c>
      <c r="AN56" s="127">
        <v>469</v>
      </c>
      <c r="AP56" s="126">
        <v>435</v>
      </c>
      <c r="AQ56" s="126">
        <v>409</v>
      </c>
      <c r="AR56" s="126">
        <v>384</v>
      </c>
      <c r="AS56" s="126">
        <v>353</v>
      </c>
      <c r="AT56" s="126">
        <v>323</v>
      </c>
      <c r="AU56" s="126">
        <v>287</v>
      </c>
      <c r="AV56" s="126">
        <v>266</v>
      </c>
      <c r="AW56" s="126">
        <v>240</v>
      </c>
      <c r="AX56" s="126">
        <v>220</v>
      </c>
      <c r="AY56" s="126">
        <v>164</v>
      </c>
      <c r="AZ56" s="126">
        <v>139</v>
      </c>
      <c r="BA56" s="126">
        <v>122</v>
      </c>
      <c r="BB56" s="126">
        <v>98</v>
      </c>
      <c r="BC56" s="126">
        <v>67</v>
      </c>
      <c r="BD56" s="126">
        <v>51</v>
      </c>
      <c r="BE56" s="126">
        <v>36</v>
      </c>
      <c r="BF56" s="126">
        <v>16</v>
      </c>
      <c r="BI56" s="126">
        <v>53</v>
      </c>
      <c r="BJ56" s="126">
        <v>887</v>
      </c>
    </row>
    <row r="57" spans="1:62" x14ac:dyDescent="0.2">
      <c r="A57" s="132">
        <v>56</v>
      </c>
      <c r="B57" s="249">
        <v>393291</v>
      </c>
      <c r="C57" s="134">
        <v>22511</v>
      </c>
      <c r="D57" s="132"/>
      <c r="E57" s="135">
        <v>6732</v>
      </c>
      <c r="F57" s="248">
        <v>15779</v>
      </c>
      <c r="G57" s="134">
        <f t="shared" si="1"/>
        <v>22511</v>
      </c>
      <c r="H57" s="132">
        <f t="shared" si="2"/>
        <v>0</v>
      </c>
      <c r="I57" s="166">
        <v>56</v>
      </c>
      <c r="J57" s="248">
        <v>15779</v>
      </c>
      <c r="K57" s="168">
        <f t="shared" si="3"/>
        <v>480</v>
      </c>
      <c r="L57" s="136">
        <v>56</v>
      </c>
      <c r="M57" s="136">
        <v>15299</v>
      </c>
      <c r="R57" s="126">
        <v>54</v>
      </c>
      <c r="S57" s="155">
        <v>1042</v>
      </c>
      <c r="T57" s="155">
        <v>1037</v>
      </c>
      <c r="U57" s="155">
        <v>1032</v>
      </c>
      <c r="V57" s="155">
        <v>1025</v>
      </c>
      <c r="W57" s="155">
        <v>1022</v>
      </c>
      <c r="X57" s="155">
        <v>1012</v>
      </c>
      <c r="Y57" s="175">
        <v>1003</v>
      </c>
      <c r="Z57" s="126">
        <v>998</v>
      </c>
      <c r="AA57" s="126">
        <v>993</v>
      </c>
      <c r="AB57" s="126">
        <v>980</v>
      </c>
      <c r="AC57" s="126">
        <v>965</v>
      </c>
      <c r="AD57" s="126">
        <v>952</v>
      </c>
      <c r="AE57" s="126">
        <v>934</v>
      </c>
      <c r="AF57" s="126">
        <v>914</v>
      </c>
      <c r="AG57" s="126">
        <v>897</v>
      </c>
      <c r="AH57" s="126">
        <v>403</v>
      </c>
      <c r="AI57" s="126">
        <v>870</v>
      </c>
      <c r="AJ57" s="126">
        <v>841</v>
      </c>
      <c r="AK57" s="126">
        <v>823</v>
      </c>
      <c r="AL57" s="126">
        <v>800</v>
      </c>
      <c r="AM57" s="126">
        <v>764</v>
      </c>
      <c r="AN57" s="127">
        <v>727</v>
      </c>
      <c r="AP57" s="126">
        <v>678</v>
      </c>
      <c r="AQ57" s="126">
        <v>625</v>
      </c>
      <c r="AR57" s="126">
        <v>589</v>
      </c>
      <c r="AS57" s="126">
        <v>548</v>
      </c>
      <c r="AT57" s="126">
        <v>508</v>
      </c>
      <c r="AU57" s="126">
        <v>468</v>
      </c>
      <c r="AV57" s="126">
        <v>428</v>
      </c>
      <c r="AW57" s="126">
        <v>396</v>
      </c>
      <c r="AX57" s="126">
        <v>363</v>
      </c>
      <c r="AY57" s="126">
        <v>320</v>
      </c>
      <c r="AZ57" s="126">
        <v>284</v>
      </c>
      <c r="BA57" s="126">
        <v>264</v>
      </c>
      <c r="BB57" s="126">
        <v>219</v>
      </c>
      <c r="BC57" s="126">
        <v>181</v>
      </c>
      <c r="BD57" s="126">
        <v>137</v>
      </c>
      <c r="BE57" s="126">
        <v>82</v>
      </c>
      <c r="BF57" s="126">
        <v>45</v>
      </c>
      <c r="BI57" s="126">
        <v>54</v>
      </c>
      <c r="BJ57" s="126">
        <v>403</v>
      </c>
    </row>
    <row r="58" spans="1:62" x14ac:dyDescent="0.2">
      <c r="A58" s="132">
        <v>57</v>
      </c>
      <c r="B58" s="249">
        <v>28117</v>
      </c>
      <c r="C58" s="134">
        <v>1476</v>
      </c>
      <c r="D58" s="132"/>
      <c r="E58" s="135">
        <v>843</v>
      </c>
      <c r="F58" s="132">
        <v>633</v>
      </c>
      <c r="G58" s="134">
        <f t="shared" si="1"/>
        <v>1476</v>
      </c>
      <c r="H58" s="132">
        <f t="shared" si="2"/>
        <v>0</v>
      </c>
      <c r="I58" s="166">
        <v>57</v>
      </c>
      <c r="J58" s="132">
        <v>633</v>
      </c>
      <c r="K58" s="168">
        <f t="shared" si="3"/>
        <v>6</v>
      </c>
      <c r="L58" s="136">
        <v>57</v>
      </c>
      <c r="M58" s="136">
        <v>627</v>
      </c>
      <c r="R58" s="126">
        <v>55</v>
      </c>
      <c r="S58" s="126">
        <v>663</v>
      </c>
      <c r="T58" s="126">
        <v>651</v>
      </c>
      <c r="U58" s="126">
        <v>639</v>
      </c>
      <c r="V58" s="126">
        <v>607</v>
      </c>
      <c r="W58" s="126">
        <v>594</v>
      </c>
      <c r="X58" s="126">
        <v>584</v>
      </c>
      <c r="Y58" s="174">
        <v>565</v>
      </c>
      <c r="Z58" s="126">
        <v>547</v>
      </c>
      <c r="AA58" s="126">
        <v>535</v>
      </c>
      <c r="AB58" s="126">
        <v>525</v>
      </c>
      <c r="AC58" s="126">
        <v>501</v>
      </c>
      <c r="AD58" s="126">
        <v>484</v>
      </c>
      <c r="AE58" s="126">
        <v>467</v>
      </c>
      <c r="AF58" s="126">
        <v>448</v>
      </c>
      <c r="AG58" s="126">
        <v>421</v>
      </c>
      <c r="AH58" s="126">
        <v>9102</v>
      </c>
      <c r="AI58" s="126">
        <v>397</v>
      </c>
      <c r="AJ58" s="126">
        <v>379</v>
      </c>
      <c r="AK58" s="126">
        <v>358</v>
      </c>
      <c r="AL58" s="126">
        <v>324</v>
      </c>
      <c r="AM58" s="126">
        <v>299</v>
      </c>
      <c r="AN58" s="127">
        <v>281</v>
      </c>
      <c r="AP58" s="126">
        <v>264</v>
      </c>
      <c r="AQ58" s="126">
        <v>249</v>
      </c>
      <c r="AR58" s="126">
        <v>217</v>
      </c>
      <c r="AS58" s="126">
        <v>204</v>
      </c>
      <c r="AT58" s="126">
        <v>190</v>
      </c>
      <c r="AU58" s="126">
        <v>173</v>
      </c>
      <c r="AV58" s="126">
        <v>160</v>
      </c>
      <c r="AW58" s="126">
        <v>148</v>
      </c>
      <c r="AX58" s="126">
        <v>129</v>
      </c>
      <c r="AY58" s="126">
        <v>109</v>
      </c>
      <c r="AZ58" s="126">
        <v>91</v>
      </c>
      <c r="BA58" s="126">
        <v>78</v>
      </c>
      <c r="BB58" s="126">
        <v>62</v>
      </c>
      <c r="BC58" s="126">
        <v>49</v>
      </c>
      <c r="BD58" s="126">
        <v>37</v>
      </c>
      <c r="BE58" s="126">
        <v>29</v>
      </c>
      <c r="BF58" s="126">
        <v>13</v>
      </c>
      <c r="BI58" s="126">
        <v>55</v>
      </c>
      <c r="BJ58" s="155">
        <v>9102</v>
      </c>
    </row>
    <row r="59" spans="1:62" x14ac:dyDescent="0.2">
      <c r="A59" s="132">
        <v>58</v>
      </c>
      <c r="B59" s="249">
        <v>10373</v>
      </c>
      <c r="C59" s="134">
        <v>1611</v>
      </c>
      <c r="D59" s="132"/>
      <c r="E59" s="135">
        <v>454</v>
      </c>
      <c r="F59" s="248">
        <v>1157</v>
      </c>
      <c r="G59" s="134">
        <f t="shared" si="1"/>
        <v>1611</v>
      </c>
      <c r="H59" s="132">
        <f t="shared" si="2"/>
        <v>0</v>
      </c>
      <c r="I59" s="166">
        <v>58</v>
      </c>
      <c r="J59" s="248">
        <v>1157</v>
      </c>
      <c r="K59" s="168">
        <f t="shared" si="3"/>
        <v>17</v>
      </c>
      <c r="L59" s="136">
        <v>58</v>
      </c>
      <c r="M59" s="136">
        <v>1140</v>
      </c>
      <c r="R59" s="126">
        <v>56</v>
      </c>
      <c r="S59" s="155">
        <v>15779</v>
      </c>
      <c r="T59" s="155">
        <v>15299</v>
      </c>
      <c r="U59" s="155">
        <v>14456</v>
      </c>
      <c r="V59" s="155">
        <v>13921</v>
      </c>
      <c r="W59" s="155">
        <v>13447</v>
      </c>
      <c r="X59" s="155">
        <v>13018</v>
      </c>
      <c r="Y59" s="175">
        <v>12514</v>
      </c>
      <c r="Z59" s="126">
        <v>12313</v>
      </c>
      <c r="AA59" s="155">
        <v>12259</v>
      </c>
      <c r="AB59" s="155">
        <v>11684</v>
      </c>
      <c r="AC59" s="155">
        <v>11368</v>
      </c>
      <c r="AD59" s="155">
        <v>10889</v>
      </c>
      <c r="AE59" s="155">
        <v>10411</v>
      </c>
      <c r="AF59" s="155">
        <v>9992</v>
      </c>
      <c r="AG59" s="126">
        <v>9497</v>
      </c>
      <c r="AH59" s="126">
        <v>2</v>
      </c>
      <c r="AI59" s="126">
        <v>8664</v>
      </c>
      <c r="AJ59" s="126">
        <v>8251</v>
      </c>
      <c r="AK59" s="126">
        <v>7844</v>
      </c>
      <c r="AL59" s="126">
        <v>7473</v>
      </c>
      <c r="AM59" s="126">
        <v>7094</v>
      </c>
      <c r="AN59" s="127">
        <v>6740</v>
      </c>
      <c r="AP59" s="126">
        <v>6373</v>
      </c>
      <c r="AQ59" s="126">
        <v>5977</v>
      </c>
      <c r="AR59" s="126">
        <v>5489</v>
      </c>
      <c r="AS59" s="126">
        <v>5092</v>
      </c>
      <c r="AT59" s="126">
        <v>4665</v>
      </c>
      <c r="AU59" s="126">
        <v>4266</v>
      </c>
      <c r="AV59" s="126">
        <v>3835</v>
      </c>
      <c r="AW59" s="126">
        <v>3481</v>
      </c>
      <c r="AX59" s="126">
        <v>3117</v>
      </c>
      <c r="AY59" s="126">
        <v>2483</v>
      </c>
      <c r="AZ59" s="126">
        <v>2235</v>
      </c>
      <c r="BA59" s="126">
        <v>1880</v>
      </c>
      <c r="BB59" s="126">
        <v>1554</v>
      </c>
      <c r="BC59" s="126">
        <v>1203</v>
      </c>
      <c r="BD59" s="126">
        <v>852</v>
      </c>
      <c r="BE59" s="126">
        <v>554</v>
      </c>
      <c r="BF59" s="126">
        <v>273</v>
      </c>
      <c r="BI59" s="126">
        <v>56</v>
      </c>
      <c r="BJ59" s="126">
        <v>2</v>
      </c>
    </row>
    <row r="60" spans="1:62" x14ac:dyDescent="0.2">
      <c r="A60" s="132">
        <v>59</v>
      </c>
      <c r="B60" s="249">
        <v>24804</v>
      </c>
      <c r="C60" s="134">
        <v>1727</v>
      </c>
      <c r="D60" s="132"/>
      <c r="E60" s="135">
        <v>1052</v>
      </c>
      <c r="F60" s="132">
        <v>675</v>
      </c>
      <c r="G60" s="134">
        <f t="shared" si="1"/>
        <v>1727</v>
      </c>
      <c r="H60" s="132">
        <f t="shared" si="2"/>
        <v>0</v>
      </c>
      <c r="I60" s="166">
        <v>59</v>
      </c>
      <c r="J60" s="132">
        <v>675</v>
      </c>
      <c r="K60" s="168">
        <f t="shared" si="3"/>
        <v>4</v>
      </c>
      <c r="L60" s="136">
        <v>59</v>
      </c>
      <c r="M60" s="136">
        <v>671</v>
      </c>
      <c r="R60" s="126">
        <v>57</v>
      </c>
      <c r="S60" s="126">
        <v>633</v>
      </c>
      <c r="T60" s="252">
        <v>627</v>
      </c>
      <c r="U60" s="252">
        <v>617</v>
      </c>
      <c r="V60" s="252">
        <v>565</v>
      </c>
      <c r="W60" s="252">
        <v>572</v>
      </c>
      <c r="X60" s="126">
        <v>572</v>
      </c>
      <c r="Y60" s="174">
        <v>563</v>
      </c>
      <c r="Z60" s="126">
        <v>555</v>
      </c>
      <c r="AA60" s="126">
        <v>536</v>
      </c>
      <c r="AB60" s="126">
        <v>545</v>
      </c>
      <c r="AC60" s="126">
        <v>541</v>
      </c>
      <c r="AD60" s="126">
        <v>535</v>
      </c>
      <c r="AE60" s="126">
        <v>524</v>
      </c>
      <c r="AF60" s="126">
        <v>508</v>
      </c>
      <c r="AG60" s="126">
        <v>491</v>
      </c>
      <c r="AH60" s="126">
        <v>4982</v>
      </c>
      <c r="AI60" s="126">
        <v>470</v>
      </c>
      <c r="AJ60" s="126">
        <v>452</v>
      </c>
      <c r="AK60" s="126">
        <v>431</v>
      </c>
      <c r="AL60" s="126">
        <v>415</v>
      </c>
      <c r="AM60" s="126">
        <v>398</v>
      </c>
      <c r="AN60" s="127">
        <v>372</v>
      </c>
      <c r="AP60" s="126">
        <v>356</v>
      </c>
      <c r="AQ60" s="126">
        <v>323</v>
      </c>
      <c r="AR60" s="126">
        <v>309</v>
      </c>
      <c r="AS60" s="126">
        <v>281</v>
      </c>
      <c r="AT60" s="126">
        <v>266</v>
      </c>
      <c r="AU60" s="126">
        <v>252</v>
      </c>
      <c r="AV60" s="126">
        <v>233</v>
      </c>
      <c r="AW60" s="126">
        <v>213</v>
      </c>
      <c r="AX60" s="126">
        <v>192</v>
      </c>
      <c r="AY60" s="126">
        <v>146</v>
      </c>
      <c r="AZ60" s="126">
        <v>138</v>
      </c>
      <c r="BA60" s="126">
        <v>122</v>
      </c>
      <c r="BB60" s="126">
        <v>98</v>
      </c>
      <c r="BC60" s="126">
        <v>81</v>
      </c>
      <c r="BD60" s="126">
        <v>70</v>
      </c>
      <c r="BE60" s="126">
        <v>42</v>
      </c>
      <c r="BF60" s="126">
        <v>14</v>
      </c>
      <c r="BI60" s="126">
        <v>58</v>
      </c>
      <c r="BJ60" s="155">
        <v>4982</v>
      </c>
    </row>
    <row r="61" spans="1:62" x14ac:dyDescent="0.2">
      <c r="A61" s="132">
        <v>60</v>
      </c>
      <c r="B61" s="249">
        <v>69576</v>
      </c>
      <c r="C61" s="134">
        <v>9955</v>
      </c>
      <c r="D61" s="132"/>
      <c r="E61" s="135">
        <v>1456</v>
      </c>
      <c r="F61" s="248">
        <v>8499</v>
      </c>
      <c r="G61" s="134">
        <f t="shared" si="1"/>
        <v>9955</v>
      </c>
      <c r="H61" s="132">
        <f t="shared" si="2"/>
        <v>0</v>
      </c>
      <c r="I61" s="166">
        <v>60</v>
      </c>
      <c r="J61" s="248">
        <v>8499</v>
      </c>
      <c r="K61" s="168">
        <f t="shared" si="3"/>
        <v>153</v>
      </c>
      <c r="L61" s="136">
        <v>60</v>
      </c>
      <c r="M61" s="136">
        <v>8346</v>
      </c>
      <c r="R61" s="126">
        <v>58</v>
      </c>
      <c r="S61" s="155">
        <v>1157</v>
      </c>
      <c r="T61" s="261">
        <v>1140</v>
      </c>
      <c r="U61" s="261">
        <v>1107</v>
      </c>
      <c r="V61" s="261">
        <v>1043</v>
      </c>
      <c r="W61" s="261">
        <v>1022</v>
      </c>
      <c r="X61" s="155">
        <v>1003</v>
      </c>
      <c r="Y61" s="174">
        <v>976</v>
      </c>
      <c r="Z61" s="126">
        <v>961</v>
      </c>
      <c r="AA61" s="155">
        <v>927</v>
      </c>
      <c r="AB61" s="126">
        <v>996</v>
      </c>
      <c r="AC61" s="126">
        <v>981</v>
      </c>
      <c r="AD61" s="126">
        <v>941</v>
      </c>
      <c r="AE61" s="126">
        <v>906</v>
      </c>
      <c r="AF61" s="126">
        <v>868</v>
      </c>
      <c r="AG61" s="126">
        <v>838</v>
      </c>
      <c r="AH61" s="126">
        <v>33053</v>
      </c>
      <c r="AI61" s="126">
        <v>765</v>
      </c>
      <c r="AJ61" s="126">
        <v>725</v>
      </c>
      <c r="AK61" s="126">
        <v>687</v>
      </c>
      <c r="AL61" s="126">
        <v>650</v>
      </c>
      <c r="AM61" s="126">
        <v>616</v>
      </c>
      <c r="AN61" s="127">
        <v>582</v>
      </c>
      <c r="AP61" s="126">
        <v>542</v>
      </c>
      <c r="AQ61" s="126">
        <v>498</v>
      </c>
      <c r="AR61" s="126">
        <v>467</v>
      </c>
      <c r="AS61" s="126">
        <v>439</v>
      </c>
      <c r="AT61" s="126">
        <v>395</v>
      </c>
      <c r="AU61" s="126">
        <v>380</v>
      </c>
      <c r="AV61" s="126">
        <v>328</v>
      </c>
      <c r="AW61" s="126">
        <v>273</v>
      </c>
      <c r="AX61" s="126">
        <v>236</v>
      </c>
      <c r="AY61" s="126">
        <v>193</v>
      </c>
      <c r="AZ61" s="126">
        <v>148</v>
      </c>
      <c r="BA61" s="126">
        <v>121</v>
      </c>
      <c r="BB61" s="126">
        <v>96</v>
      </c>
      <c r="BC61" s="126">
        <v>71</v>
      </c>
      <c r="BD61" s="126">
        <v>56</v>
      </c>
      <c r="BE61" s="126">
        <v>39</v>
      </c>
      <c r="BF61" s="126">
        <v>19</v>
      </c>
      <c r="BI61" s="126">
        <v>60</v>
      </c>
      <c r="BJ61" s="155">
        <v>33053</v>
      </c>
    </row>
    <row r="62" spans="1:62" x14ac:dyDescent="0.2">
      <c r="A62" s="132">
        <v>61</v>
      </c>
      <c r="B62" s="249">
        <v>293260</v>
      </c>
      <c r="C62" s="134">
        <v>70432</v>
      </c>
      <c r="D62" s="132"/>
      <c r="E62" s="135">
        <v>9968</v>
      </c>
      <c r="F62" s="248">
        <v>60464</v>
      </c>
      <c r="G62" s="134">
        <f t="shared" si="1"/>
        <v>70432</v>
      </c>
      <c r="H62" s="132">
        <f t="shared" si="2"/>
        <v>0</v>
      </c>
      <c r="I62" s="166">
        <v>61</v>
      </c>
      <c r="J62" s="248">
        <v>60464</v>
      </c>
      <c r="K62" s="168">
        <f t="shared" si="3"/>
        <v>1273</v>
      </c>
      <c r="L62" s="136">
        <v>61</v>
      </c>
      <c r="M62" s="136">
        <v>59191</v>
      </c>
      <c r="R62" s="126">
        <v>59</v>
      </c>
      <c r="S62" s="126">
        <v>675</v>
      </c>
      <c r="T62" s="261">
        <v>671</v>
      </c>
      <c r="U62" s="252">
        <v>658</v>
      </c>
      <c r="V62" s="252">
        <v>605</v>
      </c>
      <c r="W62" s="252">
        <v>606</v>
      </c>
      <c r="X62" s="126">
        <v>605</v>
      </c>
      <c r="Y62" s="174">
        <v>597</v>
      </c>
      <c r="Z62" s="126">
        <v>590</v>
      </c>
      <c r="AA62" s="126">
        <v>573</v>
      </c>
      <c r="AB62" s="126">
        <v>580</v>
      </c>
      <c r="AC62" s="126">
        <v>574</v>
      </c>
      <c r="AD62" s="126">
        <v>564</v>
      </c>
      <c r="AE62" s="126">
        <v>544</v>
      </c>
      <c r="AF62" s="126">
        <v>530</v>
      </c>
      <c r="AG62" s="126">
        <v>506</v>
      </c>
      <c r="AH62" s="126">
        <v>2353</v>
      </c>
      <c r="AI62" s="126">
        <v>479</v>
      </c>
      <c r="AJ62" s="126">
        <v>459</v>
      </c>
      <c r="AK62" s="126">
        <v>437</v>
      </c>
      <c r="AL62" s="126">
        <v>423</v>
      </c>
      <c r="AM62" s="126">
        <v>405</v>
      </c>
      <c r="AN62" s="127">
        <v>382</v>
      </c>
      <c r="AP62" s="126">
        <v>357</v>
      </c>
      <c r="AQ62" s="126">
        <v>331</v>
      </c>
      <c r="AR62" s="126">
        <v>313</v>
      </c>
      <c r="AS62" s="126">
        <v>287</v>
      </c>
      <c r="AT62" s="126">
        <v>269</v>
      </c>
      <c r="AU62" s="126">
        <v>250</v>
      </c>
      <c r="AV62" s="126">
        <v>237</v>
      </c>
      <c r="AW62" s="126">
        <v>218</v>
      </c>
      <c r="AX62" s="126">
        <v>197</v>
      </c>
      <c r="AY62" s="126">
        <v>161</v>
      </c>
      <c r="AZ62" s="126">
        <v>134</v>
      </c>
      <c r="BA62" s="126">
        <v>121</v>
      </c>
      <c r="BB62" s="126">
        <v>97</v>
      </c>
      <c r="BC62" s="126">
        <v>79</v>
      </c>
      <c r="BD62" s="126">
        <v>67</v>
      </c>
      <c r="BE62" s="126">
        <v>40</v>
      </c>
      <c r="BF62" s="126">
        <v>15</v>
      </c>
      <c r="BI62" s="126">
        <v>61</v>
      </c>
      <c r="BJ62" s="155">
        <v>2353</v>
      </c>
    </row>
    <row r="63" spans="1:62" x14ac:dyDescent="0.2">
      <c r="A63" s="132">
        <v>62</v>
      </c>
      <c r="B63" s="249">
        <v>41833</v>
      </c>
      <c r="C63" s="134">
        <v>5591</v>
      </c>
      <c r="D63" s="132"/>
      <c r="E63" s="135">
        <v>1567</v>
      </c>
      <c r="F63" s="248">
        <v>4024</v>
      </c>
      <c r="G63" s="134">
        <f t="shared" si="1"/>
        <v>5591</v>
      </c>
      <c r="H63" s="132">
        <f t="shared" si="2"/>
        <v>0</v>
      </c>
      <c r="I63" s="166">
        <v>62</v>
      </c>
      <c r="J63" s="248">
        <v>4024</v>
      </c>
      <c r="K63" s="168">
        <f t="shared" si="3"/>
        <v>106</v>
      </c>
      <c r="L63" s="136">
        <v>62</v>
      </c>
      <c r="M63" s="136">
        <v>3918</v>
      </c>
      <c r="R63" s="126">
        <v>60</v>
      </c>
      <c r="S63" s="155">
        <v>8499</v>
      </c>
      <c r="T63" s="155">
        <v>8346</v>
      </c>
      <c r="U63" s="155">
        <v>8065</v>
      </c>
      <c r="V63" s="155">
        <v>7830</v>
      </c>
      <c r="W63" s="155">
        <v>7642</v>
      </c>
      <c r="X63" s="155">
        <v>7438</v>
      </c>
      <c r="Y63" s="175">
        <v>7232</v>
      </c>
      <c r="Z63" s="126">
        <v>7028</v>
      </c>
      <c r="AA63" s="155">
        <v>6885</v>
      </c>
      <c r="AB63" s="155">
        <v>6586</v>
      </c>
      <c r="AC63" s="155">
        <v>6345</v>
      </c>
      <c r="AD63" s="155">
        <v>6080</v>
      </c>
      <c r="AE63" s="155">
        <v>5809</v>
      </c>
      <c r="AF63" s="155">
        <v>5544</v>
      </c>
      <c r="AG63" s="126">
        <v>5275</v>
      </c>
      <c r="AH63" s="126">
        <v>440</v>
      </c>
      <c r="AI63" s="126">
        <v>4775</v>
      </c>
      <c r="AJ63" s="126">
        <v>4485</v>
      </c>
      <c r="AK63" s="126">
        <v>4252</v>
      </c>
      <c r="AL63" s="126">
        <v>4001</v>
      </c>
      <c r="AM63" s="126">
        <v>3761</v>
      </c>
      <c r="AN63" s="127">
        <v>3525</v>
      </c>
      <c r="AP63" s="126">
        <v>3346</v>
      </c>
      <c r="AQ63" s="126">
        <v>3064</v>
      </c>
      <c r="AR63" s="126">
        <v>2817</v>
      </c>
      <c r="AS63" s="126">
        <v>2596</v>
      </c>
      <c r="AT63" s="126">
        <v>2378</v>
      </c>
      <c r="AU63" s="126">
        <v>2125</v>
      </c>
      <c r="AV63" s="126">
        <v>1920</v>
      </c>
      <c r="AW63" s="126">
        <v>1715</v>
      </c>
      <c r="AX63" s="126">
        <v>1485</v>
      </c>
      <c r="AY63" s="126">
        <v>1163</v>
      </c>
      <c r="AZ63" s="126">
        <v>878</v>
      </c>
      <c r="BA63" s="126">
        <v>716</v>
      </c>
      <c r="BB63" s="126">
        <v>520</v>
      </c>
      <c r="BC63" s="126">
        <v>350</v>
      </c>
      <c r="BD63" s="126">
        <v>240</v>
      </c>
      <c r="BE63" s="126">
        <v>160</v>
      </c>
      <c r="BF63" s="126">
        <v>78</v>
      </c>
      <c r="BI63" s="126">
        <v>62</v>
      </c>
      <c r="BJ63" s="126">
        <v>440</v>
      </c>
    </row>
    <row r="64" spans="1:62" x14ac:dyDescent="0.2">
      <c r="A64" s="132">
        <v>63</v>
      </c>
      <c r="B64" s="249">
        <v>2744</v>
      </c>
      <c r="C64" s="134">
        <v>948</v>
      </c>
      <c r="D64" s="132"/>
      <c r="E64" s="135">
        <v>192</v>
      </c>
      <c r="F64" s="132">
        <v>756</v>
      </c>
      <c r="G64" s="134">
        <f t="shared" si="1"/>
        <v>948</v>
      </c>
      <c r="H64" s="132">
        <f t="shared" si="2"/>
        <v>0</v>
      </c>
      <c r="I64" s="166">
        <v>63</v>
      </c>
      <c r="J64" s="132">
        <v>756</v>
      </c>
      <c r="K64" s="168">
        <f t="shared" si="3"/>
        <v>28</v>
      </c>
      <c r="L64" s="136">
        <v>63</v>
      </c>
      <c r="M64" s="136">
        <v>728</v>
      </c>
      <c r="R64" s="126">
        <v>61</v>
      </c>
      <c r="S64" s="155">
        <v>60464</v>
      </c>
      <c r="T64" s="155">
        <v>59191</v>
      </c>
      <c r="U64" s="155">
        <v>57270</v>
      </c>
      <c r="V64" s="155">
        <v>55297</v>
      </c>
      <c r="W64" s="155">
        <v>53335</v>
      </c>
      <c r="X64" s="155">
        <v>51388</v>
      </c>
      <c r="Y64" s="175">
        <v>49750</v>
      </c>
      <c r="Z64" s="126">
        <v>48496</v>
      </c>
      <c r="AA64" s="155">
        <v>47209</v>
      </c>
      <c r="AB64" s="155">
        <v>44779</v>
      </c>
      <c r="AC64" s="155">
        <v>42976</v>
      </c>
      <c r="AD64" s="155">
        <v>40793</v>
      </c>
      <c r="AE64" s="155">
        <v>38549</v>
      </c>
      <c r="AF64" s="155">
        <v>36888</v>
      </c>
      <c r="AG64" s="126">
        <v>34921</v>
      </c>
      <c r="AH64" s="126">
        <v>1287</v>
      </c>
      <c r="AI64" s="126">
        <v>31063</v>
      </c>
      <c r="AJ64" s="126">
        <v>29472</v>
      </c>
      <c r="AK64" s="126">
        <v>27784</v>
      </c>
      <c r="AL64" s="126">
        <v>26039</v>
      </c>
      <c r="AM64" s="126">
        <v>24372</v>
      </c>
      <c r="AN64" s="127">
        <v>23041</v>
      </c>
      <c r="AP64" s="126">
        <v>21387</v>
      </c>
      <c r="AQ64" s="126">
        <v>19440</v>
      </c>
      <c r="AR64" s="126">
        <v>17701</v>
      </c>
      <c r="AS64" s="126">
        <v>16367</v>
      </c>
      <c r="AT64" s="126">
        <v>14885</v>
      </c>
      <c r="AU64" s="126">
        <v>13392</v>
      </c>
      <c r="AV64" s="126">
        <v>11943</v>
      </c>
      <c r="AW64" s="126">
        <v>10922</v>
      </c>
      <c r="AX64" s="126">
        <v>9749</v>
      </c>
      <c r="AY64" s="126">
        <v>7877</v>
      </c>
      <c r="AZ64" s="126">
        <v>6420</v>
      </c>
      <c r="BA64" s="126">
        <v>5617</v>
      </c>
      <c r="BB64" s="126">
        <v>4664</v>
      </c>
      <c r="BC64" s="126">
        <v>3689</v>
      </c>
      <c r="BD64" s="126">
        <v>2600</v>
      </c>
      <c r="BE64" s="126">
        <v>1761</v>
      </c>
      <c r="BF64" s="126">
        <v>869</v>
      </c>
      <c r="BI64" s="126">
        <v>63</v>
      </c>
      <c r="BJ64" s="155">
        <v>1287</v>
      </c>
    </row>
    <row r="65" spans="1:62" x14ac:dyDescent="0.2">
      <c r="A65" s="132">
        <v>64</v>
      </c>
      <c r="B65" s="249">
        <v>343800</v>
      </c>
      <c r="C65" s="134">
        <v>2658</v>
      </c>
      <c r="D65" s="132"/>
      <c r="E65" s="135">
        <v>310</v>
      </c>
      <c r="F65" s="248">
        <v>2348</v>
      </c>
      <c r="G65" s="134">
        <f t="shared" si="1"/>
        <v>2658</v>
      </c>
      <c r="H65" s="132">
        <f t="shared" si="2"/>
        <v>0</v>
      </c>
      <c r="I65" s="166">
        <v>64</v>
      </c>
      <c r="J65" s="248">
        <v>2348</v>
      </c>
      <c r="K65" s="168">
        <f t="shared" si="3"/>
        <v>78</v>
      </c>
      <c r="L65" s="136">
        <v>64</v>
      </c>
      <c r="M65" s="136">
        <v>2270</v>
      </c>
      <c r="R65" s="126">
        <v>62</v>
      </c>
      <c r="S65" s="155">
        <v>4024</v>
      </c>
      <c r="T65" s="155">
        <v>3918</v>
      </c>
      <c r="U65" s="155">
        <v>3749</v>
      </c>
      <c r="V65" s="155">
        <v>3657</v>
      </c>
      <c r="W65" s="155">
        <v>3550</v>
      </c>
      <c r="X65" s="155">
        <v>3438</v>
      </c>
      <c r="Y65" s="175">
        <v>3301</v>
      </c>
      <c r="Z65" s="126">
        <v>3224</v>
      </c>
      <c r="AA65" s="155">
        <v>3196</v>
      </c>
      <c r="AB65" s="155">
        <v>3027</v>
      </c>
      <c r="AC65" s="155">
        <v>2949</v>
      </c>
      <c r="AD65" s="155">
        <v>2822</v>
      </c>
      <c r="AE65" s="155">
        <v>2692</v>
      </c>
      <c r="AF65" s="155">
        <v>2589</v>
      </c>
      <c r="AG65" s="126">
        <v>2461</v>
      </c>
      <c r="AH65" s="126">
        <v>3229</v>
      </c>
      <c r="AI65" s="126">
        <v>2250</v>
      </c>
      <c r="AJ65" s="126">
        <v>2136</v>
      </c>
      <c r="AK65" s="126">
        <v>2027</v>
      </c>
      <c r="AL65" s="126">
        <v>1911</v>
      </c>
      <c r="AM65" s="126">
        <v>1803</v>
      </c>
      <c r="AN65" s="127">
        <v>1679</v>
      </c>
      <c r="AP65" s="126">
        <v>1575</v>
      </c>
      <c r="AQ65" s="126">
        <v>1463</v>
      </c>
      <c r="AR65" s="126">
        <v>1362</v>
      </c>
      <c r="AS65" s="126">
        <v>1264</v>
      </c>
      <c r="AT65" s="126">
        <v>1163</v>
      </c>
      <c r="AU65" s="126">
        <v>1064</v>
      </c>
      <c r="AV65" s="126">
        <v>966</v>
      </c>
      <c r="AW65" s="126">
        <v>892</v>
      </c>
      <c r="AX65" s="126">
        <v>823</v>
      </c>
      <c r="AY65" s="126">
        <v>671</v>
      </c>
      <c r="AZ65" s="126">
        <v>560</v>
      </c>
      <c r="BA65" s="126">
        <v>481</v>
      </c>
      <c r="BB65" s="126">
        <v>393</v>
      </c>
      <c r="BC65" s="126">
        <v>302</v>
      </c>
      <c r="BD65" s="126">
        <v>228</v>
      </c>
      <c r="BE65" s="126">
        <v>143</v>
      </c>
      <c r="BF65" s="126">
        <v>64</v>
      </c>
      <c r="BI65" s="126">
        <v>64</v>
      </c>
      <c r="BJ65" s="155">
        <v>3229</v>
      </c>
    </row>
    <row r="66" spans="1:62" x14ac:dyDescent="0.2">
      <c r="A66" s="132">
        <v>65</v>
      </c>
      <c r="B66" s="249">
        <v>1100129</v>
      </c>
      <c r="C66" s="134">
        <v>6082</v>
      </c>
      <c r="D66" s="132"/>
      <c r="E66" s="135">
        <v>874</v>
      </c>
      <c r="F66" s="248">
        <v>5208</v>
      </c>
      <c r="G66" s="134">
        <f t="shared" si="1"/>
        <v>6082</v>
      </c>
      <c r="H66" s="132">
        <f t="shared" si="2"/>
        <v>0</v>
      </c>
      <c r="I66" s="166">
        <v>65</v>
      </c>
      <c r="J66" s="248">
        <v>5208</v>
      </c>
      <c r="K66" s="168">
        <f t="shared" ref="K66:K86" si="4">J66-M66</f>
        <v>103</v>
      </c>
      <c r="L66" s="136">
        <v>65</v>
      </c>
      <c r="M66" s="136">
        <v>5105</v>
      </c>
      <c r="R66" s="126">
        <v>63</v>
      </c>
      <c r="S66" s="126">
        <v>756</v>
      </c>
      <c r="T66" s="155">
        <v>728</v>
      </c>
      <c r="U66" s="126">
        <v>700</v>
      </c>
      <c r="V66" s="126">
        <v>677</v>
      </c>
      <c r="W66" s="126">
        <v>659</v>
      </c>
      <c r="X66" s="126">
        <v>641</v>
      </c>
      <c r="Y66" s="174">
        <v>620</v>
      </c>
      <c r="Z66" s="126">
        <v>601</v>
      </c>
      <c r="AA66" s="126">
        <v>590</v>
      </c>
      <c r="AB66" s="126">
        <v>575</v>
      </c>
      <c r="AC66" s="126">
        <v>557</v>
      </c>
      <c r="AD66" s="126">
        <v>538</v>
      </c>
      <c r="AE66" s="126">
        <v>522</v>
      </c>
      <c r="AF66" s="126">
        <v>489</v>
      </c>
      <c r="AG66" s="126">
        <v>467</v>
      </c>
      <c r="AH66" s="126">
        <v>72738</v>
      </c>
      <c r="AI66" s="126">
        <v>412</v>
      </c>
      <c r="AJ66" s="126">
        <v>384</v>
      </c>
      <c r="AK66" s="126">
        <v>362</v>
      </c>
      <c r="AL66" s="126">
        <v>342</v>
      </c>
      <c r="AM66" s="126">
        <v>326</v>
      </c>
      <c r="AN66" s="127">
        <v>310</v>
      </c>
      <c r="AP66" s="126">
        <v>287</v>
      </c>
      <c r="AQ66" s="126">
        <v>257</v>
      </c>
      <c r="AR66" s="126">
        <v>239</v>
      </c>
      <c r="AS66" s="126">
        <v>224</v>
      </c>
      <c r="AT66" s="126">
        <v>202</v>
      </c>
      <c r="AU66" s="126">
        <v>176</v>
      </c>
      <c r="AV66" s="126">
        <v>160</v>
      </c>
      <c r="AW66" s="126">
        <v>150</v>
      </c>
      <c r="AX66" s="126">
        <v>137</v>
      </c>
      <c r="AY66" s="126">
        <v>109</v>
      </c>
      <c r="AZ66" s="126">
        <v>92</v>
      </c>
      <c r="BA66" s="126">
        <v>76</v>
      </c>
      <c r="BB66" s="126">
        <v>67</v>
      </c>
      <c r="BC66" s="126">
        <v>57</v>
      </c>
      <c r="BD66" s="126">
        <v>40</v>
      </c>
      <c r="BE66" s="126">
        <v>28</v>
      </c>
      <c r="BF66" s="126">
        <v>13</v>
      </c>
      <c r="BI66" s="126">
        <v>65</v>
      </c>
      <c r="BJ66" s="155">
        <v>72738</v>
      </c>
    </row>
    <row r="67" spans="1:62" x14ac:dyDescent="0.2">
      <c r="A67" s="132">
        <v>66</v>
      </c>
      <c r="B67" s="249">
        <v>1525323</v>
      </c>
      <c r="C67" s="134">
        <v>120756</v>
      </c>
      <c r="D67" s="132"/>
      <c r="E67" s="135">
        <v>12409</v>
      </c>
      <c r="F67" s="248">
        <v>108347</v>
      </c>
      <c r="G67" s="134">
        <f t="shared" ref="G67:G81" si="5">F67+E67</f>
        <v>120756</v>
      </c>
      <c r="H67" s="132">
        <f t="shared" ref="H67:H81" si="6">I67-A67</f>
        <v>0</v>
      </c>
      <c r="I67" s="166">
        <v>66</v>
      </c>
      <c r="J67" s="248">
        <v>108347</v>
      </c>
      <c r="K67" s="168">
        <f t="shared" si="4"/>
        <v>1775</v>
      </c>
      <c r="L67" s="136">
        <v>66</v>
      </c>
      <c r="M67" s="136">
        <v>106572</v>
      </c>
      <c r="R67" s="126">
        <v>64</v>
      </c>
      <c r="S67" s="155">
        <v>2348</v>
      </c>
      <c r="T67" s="155">
        <v>2270</v>
      </c>
      <c r="U67" s="155">
        <v>2149</v>
      </c>
      <c r="V67" s="155">
        <v>2092</v>
      </c>
      <c r="W67" s="155">
        <v>2004</v>
      </c>
      <c r="X67" s="155">
        <v>1933</v>
      </c>
      <c r="Y67" s="175">
        <v>1866</v>
      </c>
      <c r="Z67" s="126">
        <v>1818</v>
      </c>
      <c r="AA67" s="155">
        <v>1798</v>
      </c>
      <c r="AB67" s="155">
        <v>1673</v>
      </c>
      <c r="AC67" s="155">
        <v>1614</v>
      </c>
      <c r="AD67" s="155">
        <v>1538</v>
      </c>
      <c r="AE67" s="155">
        <v>1475</v>
      </c>
      <c r="AF67" s="155">
        <v>1417</v>
      </c>
      <c r="AG67" s="126">
        <v>1347</v>
      </c>
      <c r="AH67" s="126">
        <v>885</v>
      </c>
      <c r="AI67" s="126">
        <v>1242</v>
      </c>
      <c r="AJ67" s="126">
        <v>1174</v>
      </c>
      <c r="AK67" s="126">
        <v>1122</v>
      </c>
      <c r="AL67" s="126">
        <v>1064</v>
      </c>
      <c r="AM67" s="126">
        <v>1002</v>
      </c>
      <c r="AN67" s="127">
        <v>940</v>
      </c>
      <c r="AP67" s="126">
        <v>876</v>
      </c>
      <c r="AQ67" s="126">
        <v>812</v>
      </c>
      <c r="AR67" s="126">
        <v>740</v>
      </c>
      <c r="AS67" s="126">
        <v>690</v>
      </c>
      <c r="AT67" s="126">
        <v>653</v>
      </c>
      <c r="AU67" s="126">
        <v>604</v>
      </c>
      <c r="AV67" s="126">
        <v>556</v>
      </c>
      <c r="AW67" s="126">
        <v>526</v>
      </c>
      <c r="AX67" s="126">
        <v>477</v>
      </c>
      <c r="AY67" s="126">
        <v>416</v>
      </c>
      <c r="AZ67" s="126">
        <v>352</v>
      </c>
      <c r="BA67" s="126">
        <v>313</v>
      </c>
      <c r="BB67" s="126">
        <v>280</v>
      </c>
      <c r="BC67" s="126">
        <v>220</v>
      </c>
      <c r="BD67" s="126">
        <v>157</v>
      </c>
      <c r="BE67" s="126">
        <v>115</v>
      </c>
      <c r="BF67" s="126">
        <v>53</v>
      </c>
      <c r="BI67" s="126">
        <v>66</v>
      </c>
      <c r="BJ67" s="126">
        <v>885</v>
      </c>
    </row>
    <row r="68" spans="1:62" x14ac:dyDescent="0.2">
      <c r="A68" s="132">
        <v>67</v>
      </c>
      <c r="B68" s="249">
        <v>2563</v>
      </c>
      <c r="C68" s="134">
        <v>2023</v>
      </c>
      <c r="D68" s="132"/>
      <c r="E68" s="135">
        <v>527</v>
      </c>
      <c r="F68" s="248">
        <v>1496</v>
      </c>
      <c r="G68" s="134">
        <f t="shared" si="5"/>
        <v>2023</v>
      </c>
      <c r="H68" s="132">
        <f t="shared" si="6"/>
        <v>0</v>
      </c>
      <c r="I68" s="166">
        <v>67</v>
      </c>
      <c r="J68" s="248">
        <v>1496</v>
      </c>
      <c r="K68" s="168">
        <f t="shared" si="4"/>
        <v>31</v>
      </c>
      <c r="L68" s="136">
        <v>67</v>
      </c>
      <c r="M68" s="136">
        <v>1465</v>
      </c>
      <c r="R68" s="126">
        <v>65</v>
      </c>
      <c r="S68" s="155">
        <v>5208</v>
      </c>
      <c r="T68" s="155">
        <v>5105</v>
      </c>
      <c r="U68" s="155">
        <v>4972</v>
      </c>
      <c r="V68" s="155">
        <v>4726</v>
      </c>
      <c r="W68" s="155">
        <v>4618</v>
      </c>
      <c r="X68" s="155">
        <v>4521</v>
      </c>
      <c r="Y68" s="175">
        <v>4391</v>
      </c>
      <c r="Z68" s="126">
        <v>4255</v>
      </c>
      <c r="AA68" s="155">
        <v>4174</v>
      </c>
      <c r="AB68" s="155">
        <v>4174</v>
      </c>
      <c r="AC68" s="155">
        <v>4013</v>
      </c>
      <c r="AD68" s="155">
        <v>3832</v>
      </c>
      <c r="AE68" s="155">
        <v>3718</v>
      </c>
      <c r="AF68" s="155">
        <v>3593</v>
      </c>
      <c r="AG68" s="126">
        <v>3399</v>
      </c>
      <c r="AH68" s="126">
        <v>599</v>
      </c>
      <c r="AI68" s="126">
        <v>3103</v>
      </c>
      <c r="AJ68" s="126">
        <v>2991</v>
      </c>
      <c r="AK68" s="126">
        <v>2793</v>
      </c>
      <c r="AL68" s="126">
        <v>2617</v>
      </c>
      <c r="AM68" s="126">
        <v>2517</v>
      </c>
      <c r="AN68" s="127">
        <v>2380</v>
      </c>
      <c r="AP68" s="126">
        <v>2185</v>
      </c>
      <c r="AQ68" s="126">
        <v>1970</v>
      </c>
      <c r="AR68" s="126">
        <v>1818</v>
      </c>
      <c r="AS68" s="126">
        <v>1696</v>
      </c>
      <c r="AT68" s="126">
        <v>1512</v>
      </c>
      <c r="AU68" s="126">
        <v>1351</v>
      </c>
      <c r="AV68" s="126">
        <v>1242</v>
      </c>
      <c r="AW68" s="126">
        <v>1126</v>
      </c>
      <c r="AX68" s="126">
        <v>989</v>
      </c>
      <c r="AY68" s="126">
        <v>789</v>
      </c>
      <c r="AZ68" s="126">
        <v>704</v>
      </c>
      <c r="BA68" s="126">
        <v>611</v>
      </c>
      <c r="BB68" s="126">
        <v>496</v>
      </c>
      <c r="BC68" s="126">
        <v>379</v>
      </c>
      <c r="BD68" s="126">
        <v>292</v>
      </c>
      <c r="BE68" s="126">
        <v>212</v>
      </c>
      <c r="BF68" s="126">
        <v>105</v>
      </c>
      <c r="BI68" s="126">
        <v>67</v>
      </c>
      <c r="BJ68" s="126">
        <v>599</v>
      </c>
    </row>
    <row r="69" spans="1:62" x14ac:dyDescent="0.2">
      <c r="A69" s="132">
        <v>68</v>
      </c>
      <c r="B69" s="249">
        <v>4092</v>
      </c>
      <c r="C69" s="134">
        <v>1124</v>
      </c>
      <c r="D69" s="132"/>
      <c r="E69" s="135">
        <v>263</v>
      </c>
      <c r="F69" s="132">
        <v>861</v>
      </c>
      <c r="G69" s="134">
        <f t="shared" si="5"/>
        <v>1124</v>
      </c>
      <c r="H69" s="132">
        <f t="shared" si="6"/>
        <v>0</v>
      </c>
      <c r="I69" s="166">
        <v>68</v>
      </c>
      <c r="J69" s="132">
        <v>861</v>
      </c>
      <c r="K69" s="168">
        <f t="shared" si="4"/>
        <v>7</v>
      </c>
      <c r="L69" s="136">
        <v>68</v>
      </c>
      <c r="M69" s="136">
        <v>854</v>
      </c>
      <c r="R69" s="126">
        <v>66</v>
      </c>
      <c r="S69" s="155">
        <v>108347</v>
      </c>
      <c r="T69" s="155">
        <v>106572</v>
      </c>
      <c r="U69" s="155">
        <v>104277</v>
      </c>
      <c r="V69" s="155">
        <v>99394</v>
      </c>
      <c r="W69" s="155">
        <v>97968</v>
      </c>
      <c r="X69" s="155">
        <v>96361</v>
      </c>
      <c r="Y69" s="175">
        <v>94542</v>
      </c>
      <c r="Z69" s="126">
        <v>92833</v>
      </c>
      <c r="AA69" s="155">
        <v>91928</v>
      </c>
      <c r="AB69" s="155">
        <v>89920</v>
      </c>
      <c r="AC69" s="155">
        <v>87422</v>
      </c>
      <c r="AD69" s="155">
        <v>84599</v>
      </c>
      <c r="AE69" s="155">
        <v>81684</v>
      </c>
      <c r="AF69" s="155">
        <v>78647</v>
      </c>
      <c r="AG69" s="126">
        <v>75728</v>
      </c>
      <c r="AH69" s="126">
        <v>401</v>
      </c>
      <c r="AI69" s="126">
        <v>69723</v>
      </c>
      <c r="AJ69" s="126">
        <v>66615</v>
      </c>
      <c r="AK69" s="126">
        <v>63734</v>
      </c>
      <c r="AL69" s="126">
        <v>60608</v>
      </c>
      <c r="AM69" s="126">
        <v>57467</v>
      </c>
      <c r="AN69" s="127">
        <v>54255</v>
      </c>
      <c r="AP69" s="126">
        <v>51174</v>
      </c>
      <c r="AQ69" s="126">
        <v>47655</v>
      </c>
      <c r="AR69" s="126">
        <v>43801</v>
      </c>
      <c r="AS69" s="126">
        <v>40184</v>
      </c>
      <c r="AT69" s="126">
        <v>36943</v>
      </c>
      <c r="AU69" s="126">
        <v>33326</v>
      </c>
      <c r="AV69" s="126">
        <v>29954</v>
      </c>
      <c r="AW69" s="126">
        <v>26614</v>
      </c>
      <c r="AX69" s="126">
        <v>23668</v>
      </c>
      <c r="AY69" s="126">
        <v>18681</v>
      </c>
      <c r="AZ69" s="126">
        <v>15747</v>
      </c>
      <c r="BA69" s="126">
        <v>13560</v>
      </c>
      <c r="BB69" s="126">
        <v>11373</v>
      </c>
      <c r="BC69" s="126">
        <v>9080</v>
      </c>
      <c r="BD69" s="126">
        <v>6597</v>
      </c>
      <c r="BE69" s="126">
        <v>4613</v>
      </c>
      <c r="BF69" s="126">
        <v>2326</v>
      </c>
      <c r="BI69" s="126">
        <v>68</v>
      </c>
      <c r="BJ69" s="126">
        <v>401</v>
      </c>
    </row>
    <row r="70" spans="1:62" x14ac:dyDescent="0.2">
      <c r="A70" s="132">
        <v>69</v>
      </c>
      <c r="B70" s="249">
        <v>4320</v>
      </c>
      <c r="C70" s="133">
        <v>943</v>
      </c>
      <c r="D70" s="133"/>
      <c r="E70" s="135">
        <v>243</v>
      </c>
      <c r="F70" s="132">
        <v>700</v>
      </c>
      <c r="G70" s="133">
        <f t="shared" si="5"/>
        <v>943</v>
      </c>
      <c r="H70" s="132">
        <f t="shared" si="6"/>
        <v>0</v>
      </c>
      <c r="I70" s="167">
        <v>69</v>
      </c>
      <c r="J70" s="132">
        <v>700</v>
      </c>
      <c r="K70" s="168">
        <f t="shared" si="4"/>
        <v>26</v>
      </c>
      <c r="L70" s="136">
        <v>69</v>
      </c>
      <c r="M70" s="136">
        <v>674</v>
      </c>
      <c r="R70" s="126">
        <v>67</v>
      </c>
      <c r="S70" s="155">
        <v>1496</v>
      </c>
      <c r="T70" s="155">
        <v>1465</v>
      </c>
      <c r="U70" s="155">
        <v>1403</v>
      </c>
      <c r="V70" s="155">
        <v>1348</v>
      </c>
      <c r="W70" s="155">
        <v>1288</v>
      </c>
      <c r="X70" s="155">
        <v>1236</v>
      </c>
      <c r="Y70" s="175">
        <v>1192</v>
      </c>
      <c r="Z70" s="126">
        <v>1158</v>
      </c>
      <c r="AA70" s="155">
        <v>1143</v>
      </c>
      <c r="AB70" s="155">
        <v>1095</v>
      </c>
      <c r="AC70" s="155">
        <v>1060</v>
      </c>
      <c r="AD70" s="155">
        <v>1024</v>
      </c>
      <c r="AE70" s="126">
        <v>991</v>
      </c>
      <c r="AF70" s="126">
        <v>952</v>
      </c>
      <c r="AG70" s="126">
        <v>915</v>
      </c>
      <c r="AH70" s="126">
        <v>2560</v>
      </c>
      <c r="AI70" s="126">
        <v>866</v>
      </c>
      <c r="AJ70" s="126">
        <v>822</v>
      </c>
      <c r="AK70" s="126">
        <v>783</v>
      </c>
      <c r="AL70" s="126">
        <v>762</v>
      </c>
      <c r="AM70" s="126">
        <v>733</v>
      </c>
      <c r="AN70" s="127">
        <v>684</v>
      </c>
      <c r="AP70" s="126">
        <v>638</v>
      </c>
      <c r="AQ70" s="126">
        <v>601</v>
      </c>
      <c r="AR70" s="126">
        <v>559</v>
      </c>
      <c r="AS70" s="126">
        <v>525</v>
      </c>
      <c r="AT70" s="126">
        <v>478</v>
      </c>
      <c r="AU70" s="126">
        <v>445</v>
      </c>
      <c r="AV70" s="126">
        <v>412</v>
      </c>
      <c r="AW70" s="126">
        <v>382</v>
      </c>
      <c r="AX70" s="126">
        <v>342</v>
      </c>
      <c r="AY70" s="126">
        <v>273</v>
      </c>
      <c r="AZ70" s="126">
        <v>246</v>
      </c>
      <c r="BA70" s="126">
        <v>208</v>
      </c>
      <c r="BB70" s="126">
        <v>168</v>
      </c>
      <c r="BC70" s="126">
        <v>127</v>
      </c>
      <c r="BD70" s="126">
        <v>97</v>
      </c>
      <c r="BE70" s="126">
        <v>65</v>
      </c>
      <c r="BF70" s="126">
        <v>25</v>
      </c>
      <c r="BI70" s="126">
        <v>69</v>
      </c>
      <c r="BJ70" s="155">
        <v>2560</v>
      </c>
    </row>
    <row r="71" spans="1:62" x14ac:dyDescent="0.2">
      <c r="A71" s="132">
        <v>70</v>
      </c>
      <c r="B71" s="249">
        <v>73018</v>
      </c>
      <c r="C71" s="133">
        <v>5045</v>
      </c>
      <c r="D71" s="133"/>
      <c r="E71" s="135"/>
      <c r="F71" s="248">
        <v>5045</v>
      </c>
      <c r="G71" s="133">
        <f>F71+E71</f>
        <v>5045</v>
      </c>
      <c r="H71" s="132">
        <f t="shared" si="6"/>
        <v>0</v>
      </c>
      <c r="I71" s="167">
        <v>70</v>
      </c>
      <c r="J71" s="248">
        <v>5045</v>
      </c>
      <c r="K71" s="168">
        <f t="shared" si="4"/>
        <v>159</v>
      </c>
      <c r="L71" s="136">
        <v>70</v>
      </c>
      <c r="M71" s="136">
        <v>4886</v>
      </c>
      <c r="R71" s="126">
        <v>68</v>
      </c>
      <c r="S71" s="126">
        <v>861</v>
      </c>
      <c r="T71" s="155">
        <v>854</v>
      </c>
      <c r="U71" s="126">
        <v>835</v>
      </c>
      <c r="V71" s="126">
        <v>811</v>
      </c>
      <c r="W71" s="126">
        <v>801</v>
      </c>
      <c r="X71" s="126">
        <v>785</v>
      </c>
      <c r="Y71" s="174">
        <v>781</v>
      </c>
      <c r="Z71" s="126">
        <v>765</v>
      </c>
      <c r="AA71" s="126">
        <v>760</v>
      </c>
      <c r="AB71" s="126">
        <v>731</v>
      </c>
      <c r="AC71" s="126">
        <v>717</v>
      </c>
      <c r="AD71" s="126">
        <v>698</v>
      </c>
      <c r="AE71" s="126">
        <v>675</v>
      </c>
      <c r="AF71" s="126">
        <v>654</v>
      </c>
      <c r="AG71" s="126">
        <v>632</v>
      </c>
      <c r="AH71" s="126">
        <v>617</v>
      </c>
      <c r="AI71" s="126">
        <v>614</v>
      </c>
      <c r="AJ71" s="126">
        <v>580</v>
      </c>
      <c r="AK71" s="126">
        <v>547</v>
      </c>
      <c r="AL71" s="126">
        <v>514</v>
      </c>
      <c r="AM71" s="126">
        <v>482</v>
      </c>
      <c r="AN71" s="127">
        <v>448</v>
      </c>
      <c r="AP71" s="126">
        <v>425</v>
      </c>
      <c r="AQ71" s="126">
        <v>400</v>
      </c>
      <c r="AR71" s="126">
        <v>377</v>
      </c>
      <c r="AS71" s="126">
        <v>355</v>
      </c>
      <c r="AT71" s="126">
        <v>333</v>
      </c>
      <c r="AU71" s="126">
        <v>304</v>
      </c>
      <c r="AV71" s="126">
        <v>277</v>
      </c>
      <c r="AW71" s="126">
        <v>257</v>
      </c>
      <c r="AX71" s="126">
        <v>233</v>
      </c>
      <c r="AY71" s="126">
        <v>195</v>
      </c>
      <c r="AZ71" s="126">
        <v>169</v>
      </c>
      <c r="BA71" s="126">
        <v>150</v>
      </c>
      <c r="BB71" s="126">
        <v>122</v>
      </c>
      <c r="BC71" s="126">
        <v>98</v>
      </c>
      <c r="BD71" s="126">
        <v>64</v>
      </c>
      <c r="BE71" s="126">
        <v>40</v>
      </c>
      <c r="BF71" s="126">
        <v>26</v>
      </c>
      <c r="BI71" s="126">
        <v>70</v>
      </c>
      <c r="BJ71" s="126">
        <v>617</v>
      </c>
    </row>
    <row r="72" spans="1:62" x14ac:dyDescent="0.2">
      <c r="A72" s="132">
        <v>71</v>
      </c>
      <c r="B72" s="249">
        <v>9731</v>
      </c>
      <c r="C72" s="133">
        <v>1224</v>
      </c>
      <c r="D72" s="133"/>
      <c r="E72" s="135"/>
      <c r="F72" s="248">
        <v>1224</v>
      </c>
      <c r="G72" s="133">
        <f t="shared" si="5"/>
        <v>1224</v>
      </c>
      <c r="H72" s="132">
        <f t="shared" si="6"/>
        <v>0</v>
      </c>
      <c r="I72" s="167">
        <v>71</v>
      </c>
      <c r="J72" s="248">
        <v>1224</v>
      </c>
      <c r="K72" s="168">
        <f t="shared" si="4"/>
        <v>41</v>
      </c>
      <c r="L72" s="136">
        <v>71</v>
      </c>
      <c r="M72" s="136">
        <v>1183</v>
      </c>
      <c r="R72" s="126">
        <v>69</v>
      </c>
      <c r="S72" s="126">
        <v>700</v>
      </c>
      <c r="T72" s="126">
        <v>674</v>
      </c>
      <c r="U72" s="126">
        <v>654</v>
      </c>
      <c r="V72" s="126">
        <v>617</v>
      </c>
      <c r="W72" s="126">
        <v>596</v>
      </c>
      <c r="X72" s="126">
        <v>581</v>
      </c>
      <c r="Y72" s="174">
        <v>562</v>
      </c>
      <c r="Z72" s="126">
        <v>543</v>
      </c>
      <c r="AA72" s="126">
        <v>534</v>
      </c>
      <c r="AB72" s="126">
        <v>503</v>
      </c>
      <c r="AC72" s="126">
        <v>489</v>
      </c>
      <c r="AD72" s="126">
        <v>474</v>
      </c>
      <c r="AE72" s="126">
        <v>456</v>
      </c>
      <c r="AF72" s="126">
        <v>439</v>
      </c>
      <c r="AG72" s="126">
        <v>418</v>
      </c>
      <c r="AH72" s="126">
        <v>831</v>
      </c>
      <c r="AI72" s="126">
        <v>384</v>
      </c>
      <c r="AJ72" s="126">
        <v>369</v>
      </c>
      <c r="AK72" s="126">
        <v>355</v>
      </c>
      <c r="AL72" s="126">
        <v>338</v>
      </c>
      <c r="AM72" s="126">
        <v>325</v>
      </c>
      <c r="AN72" s="127">
        <v>304</v>
      </c>
      <c r="AP72" s="126">
        <v>287</v>
      </c>
      <c r="AQ72" s="126">
        <v>268</v>
      </c>
      <c r="AR72" s="126">
        <v>241</v>
      </c>
      <c r="AS72" s="126">
        <v>219</v>
      </c>
      <c r="AT72" s="126">
        <v>196</v>
      </c>
      <c r="AU72" s="126">
        <v>178</v>
      </c>
      <c r="AV72" s="126">
        <v>165</v>
      </c>
      <c r="AW72" s="126">
        <v>155</v>
      </c>
      <c r="AX72" s="126">
        <v>140</v>
      </c>
      <c r="AY72" s="126">
        <v>109</v>
      </c>
      <c r="AZ72" s="126">
        <v>92</v>
      </c>
      <c r="BA72" s="126">
        <v>86</v>
      </c>
      <c r="BB72" s="126">
        <v>71</v>
      </c>
      <c r="BC72" s="126">
        <v>57</v>
      </c>
      <c r="BD72" s="126">
        <v>44</v>
      </c>
      <c r="BE72" s="126">
        <v>28</v>
      </c>
      <c r="BF72" s="126">
        <v>13</v>
      </c>
      <c r="BI72" s="126">
        <v>71</v>
      </c>
      <c r="BJ72" s="126">
        <v>831</v>
      </c>
    </row>
    <row r="73" spans="1:62" x14ac:dyDescent="0.2">
      <c r="A73" s="132">
        <v>72</v>
      </c>
      <c r="B73" s="249">
        <v>7830</v>
      </c>
      <c r="C73" s="133">
        <v>1543</v>
      </c>
      <c r="D73" s="133"/>
      <c r="E73" s="135"/>
      <c r="F73" s="248">
        <v>1543</v>
      </c>
      <c r="G73" s="133">
        <f t="shared" si="5"/>
        <v>1543</v>
      </c>
      <c r="H73" s="132">
        <f t="shared" si="6"/>
        <v>0</v>
      </c>
      <c r="I73" s="167">
        <v>72</v>
      </c>
      <c r="J73" s="248">
        <v>1543</v>
      </c>
      <c r="K73" s="168">
        <f t="shared" si="4"/>
        <v>43</v>
      </c>
      <c r="L73" s="136">
        <v>72</v>
      </c>
      <c r="M73" s="136">
        <v>1500</v>
      </c>
      <c r="R73" s="126">
        <v>70</v>
      </c>
      <c r="S73" s="155">
        <v>5045</v>
      </c>
      <c r="T73" s="155">
        <v>4886</v>
      </c>
      <c r="U73" s="155">
        <v>4654</v>
      </c>
      <c r="V73" s="155">
        <v>4434</v>
      </c>
      <c r="W73" s="155">
        <v>4233</v>
      </c>
      <c r="X73" s="155">
        <v>4028</v>
      </c>
      <c r="Y73" s="175">
        <v>3832</v>
      </c>
      <c r="Z73" s="126">
        <v>3672</v>
      </c>
      <c r="AA73" s="155">
        <v>3567</v>
      </c>
      <c r="AB73" s="155">
        <v>3420</v>
      </c>
      <c r="AC73" s="155">
        <v>3273</v>
      </c>
      <c r="AD73" s="155">
        <v>3118</v>
      </c>
      <c r="AE73" s="155">
        <v>2980</v>
      </c>
      <c r="AF73" s="155">
        <v>2835</v>
      </c>
      <c r="AG73" s="126">
        <v>2677</v>
      </c>
      <c r="AH73" s="126">
        <v>52</v>
      </c>
      <c r="AI73" s="126">
        <v>2456</v>
      </c>
      <c r="AJ73" s="126">
        <v>2304</v>
      </c>
      <c r="AK73" s="126">
        <v>2161</v>
      </c>
      <c r="AL73" s="126">
        <v>2029</v>
      </c>
      <c r="AM73" s="126">
        <v>1920</v>
      </c>
      <c r="AN73" s="127">
        <v>1787</v>
      </c>
      <c r="AP73" s="126">
        <v>1682</v>
      </c>
      <c r="AQ73" s="126">
        <v>1551</v>
      </c>
      <c r="AR73" s="126">
        <v>1441</v>
      </c>
      <c r="AS73" s="126">
        <v>1306</v>
      </c>
      <c r="AT73" s="126">
        <v>1223</v>
      </c>
      <c r="AU73" s="126">
        <v>1104</v>
      </c>
      <c r="AV73" s="126">
        <v>991</v>
      </c>
      <c r="AW73" s="126">
        <v>883</v>
      </c>
      <c r="AX73" s="126">
        <v>762</v>
      </c>
      <c r="AY73" s="126">
        <v>593</v>
      </c>
      <c r="AZ73" s="126">
        <v>452</v>
      </c>
      <c r="BA73" s="126">
        <v>309</v>
      </c>
      <c r="BB73" s="126">
        <v>152</v>
      </c>
      <c r="BI73" s="126">
        <v>72</v>
      </c>
      <c r="BJ73" s="126">
        <v>52</v>
      </c>
    </row>
    <row r="74" spans="1:62" x14ac:dyDescent="0.2">
      <c r="A74" s="132">
        <v>73</v>
      </c>
      <c r="B74" s="249">
        <v>670</v>
      </c>
      <c r="C74" s="133">
        <v>100</v>
      </c>
      <c r="D74" s="133"/>
      <c r="E74" s="135"/>
      <c r="F74" s="132">
        <v>100</v>
      </c>
      <c r="G74" s="133">
        <f t="shared" si="5"/>
        <v>100</v>
      </c>
      <c r="H74" s="132">
        <f>I74-A74</f>
        <v>0</v>
      </c>
      <c r="I74" s="167">
        <v>73</v>
      </c>
      <c r="J74" s="132">
        <v>100</v>
      </c>
      <c r="K74" s="168">
        <f t="shared" si="4"/>
        <v>1</v>
      </c>
      <c r="L74" s="136">
        <v>73</v>
      </c>
      <c r="M74" s="136">
        <v>99</v>
      </c>
      <c r="R74" s="126">
        <v>71</v>
      </c>
      <c r="S74" s="155">
        <v>1224</v>
      </c>
      <c r="T74" s="155">
        <v>1183</v>
      </c>
      <c r="U74" s="155">
        <v>1123</v>
      </c>
      <c r="V74" s="155">
        <v>1068</v>
      </c>
      <c r="W74" s="155">
        <v>1018</v>
      </c>
      <c r="X74" s="126">
        <v>969</v>
      </c>
      <c r="Y74" s="174">
        <v>922</v>
      </c>
      <c r="Z74" s="126">
        <v>884</v>
      </c>
      <c r="AA74" s="126">
        <v>863</v>
      </c>
      <c r="AB74" s="126">
        <v>825</v>
      </c>
      <c r="AC74" s="126">
        <v>795</v>
      </c>
      <c r="AD74" s="126">
        <v>765</v>
      </c>
      <c r="AE74" s="126">
        <v>719</v>
      </c>
      <c r="AF74" s="126">
        <v>685</v>
      </c>
      <c r="AG74" s="126">
        <v>646</v>
      </c>
      <c r="AH74" s="126">
        <v>733</v>
      </c>
      <c r="AI74" s="126">
        <v>617</v>
      </c>
      <c r="AJ74" s="126">
        <v>587</v>
      </c>
      <c r="AK74" s="126">
        <v>560</v>
      </c>
      <c r="AL74" s="126">
        <v>526</v>
      </c>
      <c r="AM74" s="126">
        <v>505</v>
      </c>
      <c r="AN74" s="127">
        <v>473</v>
      </c>
      <c r="AP74" s="126">
        <v>458</v>
      </c>
      <c r="AQ74" s="126">
        <v>429</v>
      </c>
      <c r="AR74" s="126">
        <v>412</v>
      </c>
      <c r="AS74" s="126">
        <v>366</v>
      </c>
      <c r="AT74" s="126">
        <v>337</v>
      </c>
      <c r="AU74" s="126">
        <v>300</v>
      </c>
      <c r="AV74" s="126">
        <v>258</v>
      </c>
      <c r="AW74" s="126">
        <v>220</v>
      </c>
      <c r="AX74" s="126">
        <v>191</v>
      </c>
      <c r="AY74" s="126">
        <v>132</v>
      </c>
      <c r="AZ74" s="126">
        <v>112</v>
      </c>
      <c r="BA74" s="126">
        <v>81</v>
      </c>
      <c r="BB74" s="126">
        <v>47</v>
      </c>
      <c r="BI74" s="126">
        <v>73</v>
      </c>
      <c r="BJ74" s="126">
        <v>733</v>
      </c>
    </row>
    <row r="75" spans="1:62" x14ac:dyDescent="0.2">
      <c r="A75" s="132">
        <v>74</v>
      </c>
      <c r="B75" s="249">
        <v>9499</v>
      </c>
      <c r="C75" s="133">
        <v>1458</v>
      </c>
      <c r="D75" s="133"/>
      <c r="E75" s="135"/>
      <c r="F75" s="248">
        <v>1458</v>
      </c>
      <c r="G75" s="133">
        <f t="shared" si="5"/>
        <v>1458</v>
      </c>
      <c r="H75" s="132">
        <f t="shared" si="6"/>
        <v>0</v>
      </c>
      <c r="I75" s="167">
        <v>74</v>
      </c>
      <c r="J75" s="248">
        <v>1458</v>
      </c>
      <c r="K75" s="168">
        <f t="shared" si="4"/>
        <v>44</v>
      </c>
      <c r="L75" s="136">
        <v>74</v>
      </c>
      <c r="M75" s="136">
        <v>1414</v>
      </c>
      <c r="R75" s="126">
        <v>72</v>
      </c>
      <c r="S75" s="155">
        <v>1543</v>
      </c>
      <c r="T75" s="155">
        <v>1500</v>
      </c>
      <c r="U75" s="155">
        <v>1406</v>
      </c>
      <c r="V75" s="155">
        <v>1371</v>
      </c>
      <c r="W75" s="155">
        <v>1305</v>
      </c>
      <c r="X75" s="155">
        <v>1256</v>
      </c>
      <c r="Y75" s="175">
        <v>1213</v>
      </c>
      <c r="Z75" s="126">
        <v>1169</v>
      </c>
      <c r="AA75" s="155">
        <v>1151</v>
      </c>
      <c r="AB75" s="155">
        <v>1083</v>
      </c>
      <c r="AC75" s="155">
        <v>1055</v>
      </c>
      <c r="AD75" s="155">
        <v>1017</v>
      </c>
      <c r="AE75" s="126">
        <v>960</v>
      </c>
      <c r="AF75" s="126">
        <v>926</v>
      </c>
      <c r="AG75" s="126">
        <v>872</v>
      </c>
      <c r="AH75" s="126">
        <v>17844</v>
      </c>
      <c r="AI75" s="126">
        <v>807</v>
      </c>
      <c r="AJ75" s="126">
        <v>760</v>
      </c>
      <c r="AK75" s="126">
        <v>719</v>
      </c>
      <c r="AL75" s="126">
        <v>668</v>
      </c>
      <c r="AM75" s="126">
        <v>630</v>
      </c>
      <c r="AN75" s="127">
        <v>594</v>
      </c>
      <c r="AP75" s="126">
        <v>565</v>
      </c>
      <c r="AQ75" s="126">
        <v>534</v>
      </c>
      <c r="AR75" s="126">
        <v>496</v>
      </c>
      <c r="AS75" s="126">
        <v>467</v>
      </c>
      <c r="AT75" s="126">
        <v>433</v>
      </c>
      <c r="AU75" s="126">
        <v>397</v>
      </c>
      <c r="AV75" s="126">
        <v>355</v>
      </c>
      <c r="AW75" s="126">
        <v>324</v>
      </c>
      <c r="AX75" s="126">
        <v>284</v>
      </c>
      <c r="AY75" s="126">
        <v>206</v>
      </c>
      <c r="AZ75" s="126">
        <v>187</v>
      </c>
      <c r="BA75" s="126">
        <v>147</v>
      </c>
      <c r="BB75" s="126">
        <v>74</v>
      </c>
      <c r="BI75" s="126">
        <v>74</v>
      </c>
      <c r="BJ75" s="155">
        <v>17844</v>
      </c>
    </row>
    <row r="76" spans="1:62" x14ac:dyDescent="0.2">
      <c r="A76" s="132">
        <v>75</v>
      </c>
      <c r="B76" s="249">
        <v>26373</v>
      </c>
      <c r="C76" s="133">
        <v>27422</v>
      </c>
      <c r="D76" s="133"/>
      <c r="E76" s="135"/>
      <c r="F76" s="248">
        <v>27422</v>
      </c>
      <c r="G76" s="133">
        <f t="shared" si="5"/>
        <v>27422</v>
      </c>
      <c r="H76" s="132">
        <f t="shared" si="6"/>
        <v>0</v>
      </c>
      <c r="I76" s="167">
        <v>75</v>
      </c>
      <c r="J76" s="248">
        <v>27422</v>
      </c>
      <c r="K76" s="168">
        <f t="shared" si="4"/>
        <v>496</v>
      </c>
      <c r="L76" s="136">
        <v>75</v>
      </c>
      <c r="M76" s="136">
        <v>26926</v>
      </c>
      <c r="R76" s="126">
        <v>73</v>
      </c>
      <c r="S76" s="126">
        <v>100</v>
      </c>
      <c r="T76" s="155">
        <v>99</v>
      </c>
      <c r="U76" s="126">
        <v>95</v>
      </c>
      <c r="V76" s="126">
        <v>94</v>
      </c>
      <c r="W76" s="126">
        <v>92</v>
      </c>
      <c r="X76" s="126">
        <v>87</v>
      </c>
      <c r="Y76" s="174">
        <v>81</v>
      </c>
      <c r="Z76" s="126">
        <v>81</v>
      </c>
      <c r="AA76" s="126">
        <v>80</v>
      </c>
      <c r="AB76" s="126">
        <v>74</v>
      </c>
      <c r="AC76" s="126">
        <v>69</v>
      </c>
      <c r="AD76" s="126">
        <v>67</v>
      </c>
      <c r="AE76" s="126">
        <v>62</v>
      </c>
      <c r="AF76" s="126">
        <v>56</v>
      </c>
      <c r="AG76" s="126">
        <v>54</v>
      </c>
      <c r="AH76" s="126">
        <v>74883</v>
      </c>
      <c r="AI76" s="126">
        <v>53</v>
      </c>
      <c r="AJ76" s="126">
        <v>52</v>
      </c>
      <c r="AK76" s="126">
        <v>47</v>
      </c>
      <c r="AL76" s="126">
        <v>45</v>
      </c>
      <c r="AM76" s="126">
        <v>43</v>
      </c>
      <c r="AN76" s="127">
        <v>41</v>
      </c>
      <c r="AP76" s="126">
        <v>38</v>
      </c>
      <c r="AQ76" s="126">
        <v>33</v>
      </c>
      <c r="AR76" s="126">
        <v>31</v>
      </c>
      <c r="AS76" s="126">
        <v>28</v>
      </c>
      <c r="AT76" s="126">
        <v>26</v>
      </c>
      <c r="AU76" s="126">
        <v>22</v>
      </c>
      <c r="AV76" s="126">
        <v>20</v>
      </c>
      <c r="AW76" s="126">
        <v>17</v>
      </c>
      <c r="AX76" s="126">
        <v>14</v>
      </c>
      <c r="AY76" s="126">
        <v>9</v>
      </c>
      <c r="AZ76" s="126">
        <v>8</v>
      </c>
      <c r="BA76" s="126">
        <v>7</v>
      </c>
      <c r="BB76" s="126">
        <v>6</v>
      </c>
      <c r="BI76" s="126">
        <v>75</v>
      </c>
      <c r="BJ76" s="155">
        <v>74883</v>
      </c>
    </row>
    <row r="77" spans="1:62" x14ac:dyDescent="0.2">
      <c r="A77" s="132">
        <v>76</v>
      </c>
      <c r="B77" s="249">
        <v>705010</v>
      </c>
      <c r="C77" s="133">
        <v>112968</v>
      </c>
      <c r="D77" s="133"/>
      <c r="E77" s="135"/>
      <c r="F77" s="248">
        <v>112968</v>
      </c>
      <c r="G77" s="133">
        <f t="shared" si="5"/>
        <v>112968</v>
      </c>
      <c r="H77" s="132">
        <f t="shared" si="6"/>
        <v>0</v>
      </c>
      <c r="I77" s="167">
        <v>76</v>
      </c>
      <c r="J77" s="248">
        <v>112968</v>
      </c>
      <c r="K77" s="168">
        <f t="shared" si="4"/>
        <v>1821</v>
      </c>
      <c r="L77" s="136">
        <v>76</v>
      </c>
      <c r="M77" s="136">
        <v>111147</v>
      </c>
      <c r="R77" s="126">
        <v>74</v>
      </c>
      <c r="S77" s="155">
        <v>1458</v>
      </c>
      <c r="T77" s="155">
        <v>1414</v>
      </c>
      <c r="U77" s="155">
        <v>1326</v>
      </c>
      <c r="V77" s="155">
        <v>1263</v>
      </c>
      <c r="W77" s="155">
        <v>1223</v>
      </c>
      <c r="X77" s="155">
        <v>1177</v>
      </c>
      <c r="Y77" s="176">
        <v>1117</v>
      </c>
      <c r="Z77" s="126">
        <v>1081</v>
      </c>
      <c r="AA77" s="155">
        <v>1064</v>
      </c>
      <c r="AB77" s="155">
        <v>1009</v>
      </c>
      <c r="AC77" s="126">
        <v>967</v>
      </c>
      <c r="AD77" s="126">
        <v>925</v>
      </c>
      <c r="AE77" s="126">
        <v>874</v>
      </c>
      <c r="AF77" s="126">
        <v>821</v>
      </c>
      <c r="AG77" s="126">
        <v>767</v>
      </c>
      <c r="AH77" s="126">
        <v>147</v>
      </c>
      <c r="AI77" s="126">
        <v>701</v>
      </c>
      <c r="AJ77" s="126">
        <v>663</v>
      </c>
      <c r="AK77" s="126">
        <v>617</v>
      </c>
      <c r="AL77" s="126">
        <v>560</v>
      </c>
      <c r="AM77" s="126">
        <v>518</v>
      </c>
      <c r="AN77" s="127">
        <v>474</v>
      </c>
      <c r="AP77" s="126">
        <v>441</v>
      </c>
      <c r="AQ77" s="126">
        <v>401</v>
      </c>
      <c r="AR77" s="126">
        <v>370</v>
      </c>
      <c r="AS77" s="126">
        <v>335</v>
      </c>
      <c r="AT77" s="126">
        <v>293</v>
      </c>
      <c r="AU77" s="126">
        <v>258</v>
      </c>
      <c r="AV77" s="126">
        <v>231</v>
      </c>
      <c r="AW77" s="126">
        <v>205</v>
      </c>
      <c r="AX77" s="126">
        <v>172</v>
      </c>
      <c r="AY77" s="126">
        <v>126</v>
      </c>
      <c r="AZ77" s="126">
        <v>98</v>
      </c>
      <c r="BA77" s="126">
        <v>65</v>
      </c>
      <c r="BB77" s="126">
        <v>34</v>
      </c>
      <c r="BI77" s="126">
        <v>76</v>
      </c>
      <c r="BJ77" s="126">
        <v>147</v>
      </c>
    </row>
    <row r="78" spans="1:62" x14ac:dyDescent="0.2">
      <c r="A78" s="132">
        <v>77</v>
      </c>
      <c r="B78" s="249">
        <v>1099</v>
      </c>
      <c r="C78" s="133">
        <v>259</v>
      </c>
      <c r="D78" s="133"/>
      <c r="E78" s="135"/>
      <c r="F78" s="132">
        <v>259</v>
      </c>
      <c r="G78" s="133">
        <f t="shared" si="5"/>
        <v>259</v>
      </c>
      <c r="H78" s="132">
        <f t="shared" si="6"/>
        <v>0</v>
      </c>
      <c r="I78" s="167">
        <v>77</v>
      </c>
      <c r="J78" s="132">
        <v>259</v>
      </c>
      <c r="K78" s="168">
        <f t="shared" si="4"/>
        <v>14</v>
      </c>
      <c r="L78" s="136">
        <v>77</v>
      </c>
      <c r="M78" s="136">
        <v>245</v>
      </c>
      <c r="R78" s="126">
        <v>75</v>
      </c>
      <c r="S78" s="155">
        <v>27422</v>
      </c>
      <c r="T78" s="155">
        <v>26926</v>
      </c>
      <c r="U78" s="155">
        <v>26212</v>
      </c>
      <c r="V78" s="155">
        <v>25375</v>
      </c>
      <c r="W78" s="155">
        <v>24695</v>
      </c>
      <c r="X78" s="155">
        <v>24181</v>
      </c>
      <c r="Y78" s="175">
        <v>23622</v>
      </c>
      <c r="Z78" s="126">
        <v>23082</v>
      </c>
      <c r="AA78" s="155">
        <v>22680</v>
      </c>
      <c r="AB78" s="155">
        <v>21971</v>
      </c>
      <c r="AC78" s="155">
        <v>21346</v>
      </c>
      <c r="AD78" s="155">
        <v>20607</v>
      </c>
      <c r="AE78" s="155">
        <v>19875</v>
      </c>
      <c r="AF78" s="155">
        <v>19257</v>
      </c>
      <c r="AG78" s="126">
        <v>18498</v>
      </c>
      <c r="AH78" s="126">
        <v>2861</v>
      </c>
      <c r="AI78" s="126">
        <v>17337</v>
      </c>
      <c r="AJ78" s="126">
        <v>16674</v>
      </c>
      <c r="AK78" s="126">
        <v>15979</v>
      </c>
      <c r="AL78" s="126">
        <v>15209</v>
      </c>
      <c r="AM78" s="126">
        <v>14414</v>
      </c>
      <c r="AN78" s="127">
        <v>13708</v>
      </c>
      <c r="AP78" s="126">
        <v>12922</v>
      </c>
      <c r="AQ78" s="126">
        <v>12062</v>
      </c>
      <c r="AR78" s="126">
        <v>11306</v>
      </c>
      <c r="AS78" s="126">
        <v>10639</v>
      </c>
      <c r="AT78" s="126">
        <v>10046</v>
      </c>
      <c r="AU78" s="126">
        <v>9333</v>
      </c>
      <c r="AV78" s="126">
        <v>8669</v>
      </c>
      <c r="AW78" s="126">
        <v>8089</v>
      </c>
      <c r="AX78" s="126">
        <v>7380</v>
      </c>
      <c r="AY78" s="126">
        <v>5993</v>
      </c>
      <c r="AZ78" s="126">
        <v>5098</v>
      </c>
      <c r="BA78" s="126">
        <v>4377</v>
      </c>
      <c r="BB78" s="126">
        <v>3331</v>
      </c>
      <c r="BI78" s="126">
        <v>77</v>
      </c>
      <c r="BJ78" s="155">
        <v>2861</v>
      </c>
    </row>
    <row r="79" spans="1:62" x14ac:dyDescent="0.2">
      <c r="A79" s="132">
        <v>78</v>
      </c>
      <c r="B79" s="249">
        <v>14585</v>
      </c>
      <c r="C79" s="133">
        <v>4290</v>
      </c>
      <c r="D79" s="133"/>
      <c r="E79" s="135"/>
      <c r="F79" s="248">
        <v>4290</v>
      </c>
      <c r="G79" s="133">
        <f t="shared" si="5"/>
        <v>4290</v>
      </c>
      <c r="H79" s="132">
        <f t="shared" si="6"/>
        <v>0</v>
      </c>
      <c r="I79" s="167">
        <v>78</v>
      </c>
      <c r="J79" s="248">
        <v>4290</v>
      </c>
      <c r="K79" s="168">
        <f t="shared" si="4"/>
        <v>76</v>
      </c>
      <c r="L79" s="136">
        <v>78</v>
      </c>
      <c r="M79" s="136">
        <v>4214</v>
      </c>
      <c r="R79" s="126">
        <v>76</v>
      </c>
      <c r="S79" s="155">
        <v>112968</v>
      </c>
      <c r="T79" s="155">
        <v>111147</v>
      </c>
      <c r="U79" s="155">
        <v>107765</v>
      </c>
      <c r="V79" s="155">
        <v>105630</v>
      </c>
      <c r="W79" s="155">
        <v>103391</v>
      </c>
      <c r="X79" s="155">
        <v>101240</v>
      </c>
      <c r="Y79" s="175">
        <v>99070</v>
      </c>
      <c r="Z79" s="126">
        <v>97442</v>
      </c>
      <c r="AA79" s="155">
        <v>96497</v>
      </c>
      <c r="AB79" s="155">
        <v>92191</v>
      </c>
      <c r="AC79" s="155">
        <v>90145</v>
      </c>
      <c r="AD79" s="155">
        <v>86865</v>
      </c>
      <c r="AE79" s="155">
        <v>83862</v>
      </c>
      <c r="AF79" s="155">
        <v>80711</v>
      </c>
      <c r="AG79" s="126">
        <v>77837</v>
      </c>
      <c r="AH79" s="126">
        <v>352</v>
      </c>
      <c r="AI79" s="126">
        <v>71791</v>
      </c>
      <c r="AJ79" s="126">
        <v>68737</v>
      </c>
      <c r="AK79" s="126">
        <v>66070</v>
      </c>
      <c r="AL79" s="126">
        <v>63210</v>
      </c>
      <c r="AM79" s="126">
        <v>60347</v>
      </c>
      <c r="AN79" s="127">
        <v>57310</v>
      </c>
      <c r="AP79" s="126">
        <v>54511</v>
      </c>
      <c r="AQ79" s="126">
        <v>50998</v>
      </c>
      <c r="AR79" s="126">
        <v>47482</v>
      </c>
      <c r="AS79" s="126">
        <v>44125</v>
      </c>
      <c r="AT79" s="126">
        <v>40998</v>
      </c>
      <c r="AU79" s="126">
        <v>37555</v>
      </c>
      <c r="AV79" s="126">
        <v>33985</v>
      </c>
      <c r="AW79" s="126">
        <v>30393</v>
      </c>
      <c r="AX79" s="126">
        <v>27035</v>
      </c>
      <c r="AY79" s="126">
        <v>21258</v>
      </c>
      <c r="AZ79" s="126">
        <v>16467</v>
      </c>
      <c r="BA79" s="126">
        <v>12642</v>
      </c>
      <c r="BB79" s="126">
        <v>6960</v>
      </c>
      <c r="BI79" s="126">
        <v>78</v>
      </c>
      <c r="BJ79" s="126">
        <v>352</v>
      </c>
    </row>
    <row r="80" spans="1:62" x14ac:dyDescent="0.2">
      <c r="A80" s="132">
        <v>79</v>
      </c>
      <c r="B80" s="249">
        <v>5216</v>
      </c>
      <c r="C80" s="133">
        <v>609</v>
      </c>
      <c r="D80" s="133"/>
      <c r="E80" s="135"/>
      <c r="F80" s="132">
        <v>609</v>
      </c>
      <c r="G80" s="133">
        <f t="shared" si="5"/>
        <v>609</v>
      </c>
      <c r="H80" s="132">
        <f t="shared" si="6"/>
        <v>0</v>
      </c>
      <c r="I80" s="167">
        <v>79</v>
      </c>
      <c r="J80" s="132">
        <v>609</v>
      </c>
      <c r="K80" s="168">
        <f t="shared" si="4"/>
        <v>15</v>
      </c>
      <c r="L80" s="136">
        <v>79</v>
      </c>
      <c r="M80" s="136">
        <v>594</v>
      </c>
      <c r="R80" s="126">
        <v>77</v>
      </c>
      <c r="S80" s="126">
        <v>259</v>
      </c>
      <c r="T80" s="126">
        <v>245</v>
      </c>
      <c r="U80" s="126">
        <v>237</v>
      </c>
      <c r="V80" s="126">
        <v>234</v>
      </c>
      <c r="W80" s="126">
        <v>227</v>
      </c>
      <c r="X80" s="126">
        <v>221</v>
      </c>
      <c r="Y80" s="174">
        <v>212</v>
      </c>
      <c r="Z80" s="126">
        <v>207</v>
      </c>
      <c r="AA80" s="126">
        <v>205</v>
      </c>
      <c r="AB80" s="126">
        <v>197</v>
      </c>
      <c r="AC80" s="126">
        <v>186</v>
      </c>
      <c r="AD80" s="126">
        <v>176</v>
      </c>
      <c r="AE80" s="126">
        <v>169</v>
      </c>
      <c r="AF80" s="126">
        <v>160</v>
      </c>
      <c r="AG80" s="126">
        <v>152</v>
      </c>
      <c r="AH80" s="126">
        <v>24517</v>
      </c>
      <c r="AI80" s="126">
        <v>148</v>
      </c>
      <c r="AJ80" s="126">
        <v>137</v>
      </c>
      <c r="AK80" s="126">
        <v>124</v>
      </c>
      <c r="AL80" s="126">
        <v>117</v>
      </c>
      <c r="AM80" s="126">
        <v>107</v>
      </c>
      <c r="AN80" s="127">
        <v>99</v>
      </c>
      <c r="AP80" s="126">
        <v>84</v>
      </c>
      <c r="AQ80" s="126">
        <v>72</v>
      </c>
      <c r="AR80" s="126">
        <v>63</v>
      </c>
      <c r="AS80" s="126">
        <v>55</v>
      </c>
      <c r="AT80" s="126">
        <v>46</v>
      </c>
      <c r="AU80" s="126">
        <v>40</v>
      </c>
      <c r="AV80" s="126">
        <v>29</v>
      </c>
      <c r="AW80" s="126">
        <v>23</v>
      </c>
      <c r="AX80" s="126">
        <v>18</v>
      </c>
      <c r="AY80" s="126">
        <v>12</v>
      </c>
      <c r="AZ80" s="126">
        <v>9</v>
      </c>
      <c r="BA80" s="126">
        <v>8</v>
      </c>
      <c r="BB80" s="126">
        <v>4</v>
      </c>
      <c r="BI80" s="126">
        <v>79</v>
      </c>
      <c r="BJ80" s="155">
        <v>24517</v>
      </c>
    </row>
    <row r="81" spans="1:61" x14ac:dyDescent="0.2">
      <c r="A81" s="132">
        <v>80</v>
      </c>
      <c r="B81" s="249">
        <v>250794</v>
      </c>
      <c r="C81" s="133">
        <v>44335</v>
      </c>
      <c r="D81" s="133"/>
      <c r="E81" s="135"/>
      <c r="F81" s="248">
        <v>44335</v>
      </c>
      <c r="G81" s="133">
        <f t="shared" si="5"/>
        <v>44335</v>
      </c>
      <c r="H81" s="132">
        <f t="shared" si="6"/>
        <v>0</v>
      </c>
      <c r="I81" s="167">
        <v>80</v>
      </c>
      <c r="J81" s="248">
        <v>44335</v>
      </c>
      <c r="K81" s="168">
        <f t="shared" si="4"/>
        <v>1029</v>
      </c>
      <c r="L81" s="136">
        <v>80</v>
      </c>
      <c r="M81" s="136">
        <v>43306</v>
      </c>
      <c r="R81" s="126">
        <v>78</v>
      </c>
      <c r="S81" s="155">
        <v>4290</v>
      </c>
      <c r="T81" s="155">
        <v>4214</v>
      </c>
      <c r="U81" s="155">
        <v>4098</v>
      </c>
      <c r="V81" s="155">
        <v>3979</v>
      </c>
      <c r="W81" s="155">
        <v>3891</v>
      </c>
      <c r="X81" s="155">
        <v>3801</v>
      </c>
      <c r="Y81" s="175">
        <v>3712</v>
      </c>
      <c r="Z81" s="126">
        <v>3634</v>
      </c>
      <c r="AA81" s="155">
        <v>3584</v>
      </c>
      <c r="AB81" s="155">
        <v>3464</v>
      </c>
      <c r="AC81" s="155">
        <v>3356</v>
      </c>
      <c r="AD81" s="155">
        <v>3256</v>
      </c>
      <c r="AE81" s="155">
        <v>3160</v>
      </c>
      <c r="AF81" s="155">
        <v>3051</v>
      </c>
      <c r="AG81" s="126">
        <v>2964</v>
      </c>
      <c r="AH81" s="126">
        <v>2853</v>
      </c>
      <c r="AI81" s="126">
        <v>2764</v>
      </c>
      <c r="AJ81" s="126">
        <v>2646</v>
      </c>
      <c r="AK81" s="126">
        <v>2528</v>
      </c>
      <c r="AL81" s="126">
        <v>2441</v>
      </c>
      <c r="AM81" s="126">
        <v>2346</v>
      </c>
      <c r="AN81" s="127">
        <v>2243</v>
      </c>
      <c r="AP81" s="126">
        <v>2133</v>
      </c>
      <c r="AQ81" s="126">
        <v>2003</v>
      </c>
      <c r="AR81" s="126">
        <v>1903</v>
      </c>
      <c r="AS81" s="126">
        <v>1793</v>
      </c>
      <c r="AT81" s="126">
        <v>1694</v>
      </c>
      <c r="AU81" s="126">
        <v>1602</v>
      </c>
      <c r="AV81" s="126">
        <v>1504</v>
      </c>
      <c r="AW81" s="126">
        <v>1398</v>
      </c>
      <c r="AX81" s="126">
        <v>1297</v>
      </c>
      <c r="AY81" s="126">
        <v>1098</v>
      </c>
      <c r="AZ81" s="126">
        <v>954</v>
      </c>
      <c r="BA81" s="126">
        <v>795</v>
      </c>
      <c r="BB81" s="126">
        <v>528</v>
      </c>
      <c r="BI81" s="126">
        <v>80</v>
      </c>
    </row>
    <row r="82" spans="1:61" x14ac:dyDescent="0.2">
      <c r="A82" s="132">
        <v>81</v>
      </c>
      <c r="B82" s="251">
        <v>9438</v>
      </c>
      <c r="C82" s="133">
        <v>1111</v>
      </c>
      <c r="D82" s="133"/>
      <c r="E82" s="135"/>
      <c r="F82" s="132">
        <v>1111</v>
      </c>
      <c r="G82" s="133">
        <f t="shared" ref="G82:G86" si="7">F82+E82</f>
        <v>1111</v>
      </c>
      <c r="H82" s="132">
        <f t="shared" ref="H82:H86" si="8">I82-A82</f>
        <v>-1</v>
      </c>
      <c r="I82" s="167">
        <v>80</v>
      </c>
      <c r="J82" s="132">
        <v>1111</v>
      </c>
      <c r="K82" s="168">
        <f t="shared" si="4"/>
        <v>82</v>
      </c>
      <c r="L82" s="136">
        <v>81</v>
      </c>
      <c r="M82" s="136">
        <v>1029</v>
      </c>
      <c r="R82" s="126">
        <v>79</v>
      </c>
      <c r="S82" s="126">
        <v>609</v>
      </c>
      <c r="T82" s="126">
        <v>594</v>
      </c>
      <c r="U82" s="126">
        <v>567</v>
      </c>
      <c r="V82" s="126">
        <v>548</v>
      </c>
      <c r="W82" s="126">
        <v>534</v>
      </c>
      <c r="X82" s="126">
        <v>523</v>
      </c>
      <c r="Y82" s="174">
        <v>503</v>
      </c>
      <c r="Z82" s="126">
        <v>484</v>
      </c>
      <c r="AA82" s="126">
        <v>481</v>
      </c>
      <c r="AB82" s="126">
        <v>457</v>
      </c>
      <c r="AC82" s="126">
        <v>446</v>
      </c>
      <c r="AD82" s="126">
        <v>432</v>
      </c>
      <c r="AE82" s="126">
        <v>410</v>
      </c>
      <c r="AF82" s="126">
        <v>391</v>
      </c>
      <c r="AG82" s="126">
        <v>369</v>
      </c>
      <c r="AH82" s="126">
        <v>350</v>
      </c>
      <c r="AI82" s="126">
        <v>363</v>
      </c>
      <c r="AJ82" s="126">
        <v>344</v>
      </c>
      <c r="AK82" s="126">
        <v>326</v>
      </c>
      <c r="AL82" s="126">
        <v>297</v>
      </c>
      <c r="AM82" s="126">
        <v>284</v>
      </c>
      <c r="AN82" s="127">
        <v>273</v>
      </c>
      <c r="AP82" s="126">
        <v>259</v>
      </c>
      <c r="AQ82" s="126">
        <v>244</v>
      </c>
      <c r="AR82" s="126">
        <v>222</v>
      </c>
      <c r="AS82" s="126">
        <v>206</v>
      </c>
      <c r="AT82" s="126">
        <v>179</v>
      </c>
      <c r="AU82" s="126">
        <v>167</v>
      </c>
      <c r="AV82" s="126">
        <v>154</v>
      </c>
      <c r="AW82" s="126">
        <v>137</v>
      </c>
      <c r="AX82" s="126">
        <v>116</v>
      </c>
      <c r="AY82" s="126">
        <v>86</v>
      </c>
      <c r="AZ82" s="126">
        <v>78</v>
      </c>
      <c r="BA82" s="126">
        <v>61</v>
      </c>
      <c r="BB82" s="126">
        <v>40</v>
      </c>
    </row>
    <row r="83" spans="1:61" x14ac:dyDescent="0.2">
      <c r="A83" s="132">
        <v>82</v>
      </c>
      <c r="B83" s="251">
        <v>8993</v>
      </c>
      <c r="C83" s="133">
        <v>2384</v>
      </c>
      <c r="D83" s="133"/>
      <c r="E83" s="135"/>
      <c r="F83" s="248">
        <v>2384</v>
      </c>
      <c r="G83" s="133">
        <f t="shared" si="7"/>
        <v>2384</v>
      </c>
      <c r="H83" s="132">
        <f t="shared" si="8"/>
        <v>-2</v>
      </c>
      <c r="I83" s="167">
        <v>80</v>
      </c>
      <c r="J83" s="248">
        <v>2384</v>
      </c>
      <c r="K83" s="168">
        <f t="shared" si="4"/>
        <v>192</v>
      </c>
      <c r="L83" s="136">
        <v>82</v>
      </c>
      <c r="M83" s="136">
        <v>2192</v>
      </c>
      <c r="R83" s="126">
        <v>80</v>
      </c>
      <c r="S83" s="155">
        <v>44335</v>
      </c>
      <c r="T83" s="155">
        <v>43306</v>
      </c>
      <c r="U83" s="155">
        <v>41818</v>
      </c>
      <c r="V83" s="155">
        <v>40121</v>
      </c>
      <c r="W83" s="155">
        <v>38970</v>
      </c>
      <c r="X83" s="155">
        <v>37893</v>
      </c>
      <c r="Y83" s="175">
        <v>36869</v>
      </c>
      <c r="Z83" s="126">
        <v>36222</v>
      </c>
      <c r="AA83" s="155">
        <v>35880</v>
      </c>
      <c r="AB83" s="155">
        <v>34073</v>
      </c>
      <c r="AC83" s="155">
        <v>32680</v>
      </c>
      <c r="AD83" s="155">
        <v>30966</v>
      </c>
      <c r="AE83" s="155">
        <v>29163</v>
      </c>
      <c r="AF83" s="155">
        <v>27583</v>
      </c>
      <c r="AG83" s="126">
        <v>26058</v>
      </c>
      <c r="AH83" s="126">
        <v>24440</v>
      </c>
      <c r="AI83" s="126">
        <v>23032</v>
      </c>
      <c r="AJ83" s="126">
        <v>21607</v>
      </c>
      <c r="AK83" s="126">
        <v>20166</v>
      </c>
      <c r="AL83" s="126">
        <v>18689</v>
      </c>
      <c r="AM83" s="126">
        <v>17227</v>
      </c>
      <c r="AN83" s="127">
        <v>15943</v>
      </c>
      <c r="AP83" s="126">
        <v>14683</v>
      </c>
      <c r="AQ83" s="126">
        <v>13167</v>
      </c>
      <c r="AR83" s="126">
        <v>11703</v>
      </c>
      <c r="AS83" s="126">
        <v>10451</v>
      </c>
      <c r="AT83" s="126">
        <v>9152</v>
      </c>
      <c r="AU83" s="126">
        <v>7975</v>
      </c>
      <c r="AV83" s="126">
        <v>6822</v>
      </c>
      <c r="AW83" s="126">
        <v>5822</v>
      </c>
      <c r="AX83" s="126">
        <v>4686</v>
      </c>
      <c r="AY83" s="126">
        <v>3327</v>
      </c>
      <c r="AZ83" s="126">
        <v>2072</v>
      </c>
      <c r="BA83" s="126">
        <v>1346</v>
      </c>
      <c r="BB83" s="126">
        <v>619</v>
      </c>
    </row>
    <row r="84" spans="1:61" x14ac:dyDescent="0.2">
      <c r="A84" s="132">
        <v>83</v>
      </c>
      <c r="B84" s="251">
        <v>6823</v>
      </c>
      <c r="C84" s="133">
        <v>805</v>
      </c>
      <c r="D84" s="133"/>
      <c r="E84" s="135"/>
      <c r="F84" s="132">
        <v>805</v>
      </c>
      <c r="G84" s="133">
        <f t="shared" si="7"/>
        <v>805</v>
      </c>
      <c r="H84" s="132">
        <f t="shared" si="8"/>
        <v>-3</v>
      </c>
      <c r="I84" s="167">
        <v>80</v>
      </c>
      <c r="J84" s="132">
        <v>805</v>
      </c>
      <c r="K84" s="168">
        <f t="shared" si="4"/>
        <v>61</v>
      </c>
      <c r="L84" s="136">
        <v>83</v>
      </c>
      <c r="M84" s="136">
        <v>744</v>
      </c>
      <c r="R84" s="126">
        <v>81</v>
      </c>
      <c r="S84" s="155">
        <v>1111</v>
      </c>
      <c r="T84" s="155">
        <v>1029</v>
      </c>
      <c r="U84" s="126">
        <v>913</v>
      </c>
      <c r="V84" s="126">
        <v>788</v>
      </c>
      <c r="W84" s="126">
        <v>674</v>
      </c>
      <c r="X84" s="126">
        <v>566</v>
      </c>
      <c r="Y84" s="174">
        <v>446</v>
      </c>
      <c r="Z84" s="126">
        <v>349</v>
      </c>
      <c r="AA84" s="126">
        <v>282</v>
      </c>
      <c r="AB84" s="126">
        <v>161</v>
      </c>
    </row>
    <row r="85" spans="1:61" x14ac:dyDescent="0.2">
      <c r="A85" s="132">
        <v>84</v>
      </c>
      <c r="B85" s="251">
        <v>2863</v>
      </c>
      <c r="C85" s="133">
        <v>561</v>
      </c>
      <c r="D85" s="133"/>
      <c r="E85" s="135"/>
      <c r="F85" s="132">
        <v>561</v>
      </c>
      <c r="G85" s="133">
        <f t="shared" si="7"/>
        <v>561</v>
      </c>
      <c r="H85" s="132">
        <f t="shared" si="8"/>
        <v>-4</v>
      </c>
      <c r="I85" s="167">
        <v>80</v>
      </c>
      <c r="J85" s="132">
        <v>561</v>
      </c>
      <c r="K85" s="168">
        <f t="shared" si="4"/>
        <v>27</v>
      </c>
      <c r="L85" s="136">
        <v>84</v>
      </c>
      <c r="M85" s="136">
        <v>534</v>
      </c>
      <c r="R85" s="126">
        <v>82</v>
      </c>
      <c r="S85" s="155">
        <v>2384</v>
      </c>
      <c r="T85" s="155">
        <v>2192</v>
      </c>
      <c r="U85" s="155">
        <v>1931</v>
      </c>
      <c r="V85" s="155">
        <v>1655</v>
      </c>
      <c r="W85" s="155">
        <v>1390</v>
      </c>
      <c r="X85" s="155">
        <v>1169</v>
      </c>
      <c r="Y85" s="174">
        <v>949</v>
      </c>
      <c r="Z85" s="126">
        <v>784</v>
      </c>
      <c r="AA85" s="126">
        <v>697</v>
      </c>
      <c r="AB85" s="126">
        <v>390</v>
      </c>
      <c r="AL85" s="126"/>
      <c r="AM85" s="157"/>
      <c r="AN85" s="158"/>
      <c r="AO85" s="158"/>
      <c r="AP85" s="158"/>
      <c r="AQ85" s="158"/>
    </row>
    <row r="86" spans="1:61" x14ac:dyDescent="0.2">
      <c r="A86" s="132">
        <v>85</v>
      </c>
      <c r="B86" s="251">
        <v>45933</v>
      </c>
      <c r="C86" s="133">
        <v>2020</v>
      </c>
      <c r="D86" s="133"/>
      <c r="E86" s="135"/>
      <c r="F86" s="248">
        <v>2020</v>
      </c>
      <c r="G86" s="133">
        <f t="shared" si="7"/>
        <v>2020</v>
      </c>
      <c r="H86" s="132">
        <f t="shared" si="8"/>
        <v>-5</v>
      </c>
      <c r="I86" s="167">
        <v>80</v>
      </c>
      <c r="J86" s="248">
        <v>2020</v>
      </c>
      <c r="K86" s="168">
        <f t="shared" si="4"/>
        <v>140</v>
      </c>
      <c r="L86" s="136">
        <v>85</v>
      </c>
      <c r="M86" s="136">
        <v>1880</v>
      </c>
      <c r="R86" s="126">
        <v>83</v>
      </c>
      <c r="S86" s="126">
        <v>805</v>
      </c>
      <c r="T86" s="155">
        <v>744</v>
      </c>
      <c r="U86" s="126">
        <v>627</v>
      </c>
      <c r="V86" s="126">
        <v>546</v>
      </c>
      <c r="W86" s="126">
        <v>459</v>
      </c>
      <c r="X86" s="126">
        <v>379</v>
      </c>
      <c r="Y86" s="174">
        <v>288</v>
      </c>
      <c r="Z86" s="126">
        <v>220</v>
      </c>
      <c r="AA86" s="126">
        <v>187</v>
      </c>
      <c r="AB86" s="126">
        <v>99</v>
      </c>
      <c r="AL86" s="126"/>
      <c r="AM86" s="159"/>
      <c r="AN86" s="158"/>
      <c r="AO86" s="158"/>
      <c r="AP86" s="158"/>
      <c r="AQ86" s="158"/>
    </row>
    <row r="87" spans="1:61" x14ac:dyDescent="0.2">
      <c r="B87" s="263"/>
      <c r="R87" s="126">
        <v>84</v>
      </c>
      <c r="S87" s="126">
        <v>561</v>
      </c>
      <c r="T87" s="126">
        <v>534</v>
      </c>
      <c r="U87" s="126">
        <v>478</v>
      </c>
      <c r="V87" s="126">
        <v>445</v>
      </c>
      <c r="W87" s="126">
        <v>393</v>
      </c>
      <c r="X87" s="126">
        <v>342</v>
      </c>
      <c r="Y87" s="174">
        <v>292</v>
      </c>
      <c r="Z87" s="126">
        <v>253</v>
      </c>
      <c r="AA87" s="126">
        <v>223</v>
      </c>
      <c r="AB87" s="126">
        <v>149</v>
      </c>
      <c r="AL87" s="126"/>
      <c r="AM87" s="159"/>
      <c r="AN87" s="160"/>
      <c r="AO87" s="161"/>
      <c r="AP87" s="161"/>
      <c r="AQ87" s="161"/>
    </row>
    <row r="88" spans="1:61" x14ac:dyDescent="0.2">
      <c r="R88" s="126">
        <v>85</v>
      </c>
      <c r="S88" s="155">
        <v>2020</v>
      </c>
      <c r="T88" s="155">
        <v>1880</v>
      </c>
      <c r="U88" s="155">
        <v>1683</v>
      </c>
      <c r="V88" s="155">
        <v>1497</v>
      </c>
      <c r="W88" s="155">
        <v>1319</v>
      </c>
      <c r="X88" s="155">
        <v>1151</v>
      </c>
      <c r="Y88" s="174">
        <v>966</v>
      </c>
      <c r="Z88" s="155">
        <v>855</v>
      </c>
      <c r="AA88" s="126">
        <v>785</v>
      </c>
      <c r="AB88" s="155">
        <v>426</v>
      </c>
      <c r="AC88" s="155"/>
      <c r="AL88" s="126"/>
      <c r="AM88" s="159"/>
      <c r="AN88" s="159"/>
      <c r="AO88" s="161"/>
      <c r="AP88" s="161"/>
      <c r="AQ88" s="161"/>
    </row>
    <row r="89" spans="1:61" x14ac:dyDescent="0.2">
      <c r="Y89" s="177"/>
      <c r="Z89" s="155"/>
      <c r="AA89" s="155"/>
      <c r="AB89" s="155"/>
      <c r="AC89" s="155"/>
      <c r="AL89" s="126"/>
      <c r="AM89" s="159"/>
      <c r="AN89" s="160"/>
      <c r="AO89" s="161"/>
      <c r="AP89" s="161"/>
      <c r="AQ89" s="161"/>
    </row>
    <row r="90" spans="1:61" ht="22.5" x14ac:dyDescent="0.2">
      <c r="A90" s="128" t="s">
        <v>198</v>
      </c>
      <c r="B90" s="128" t="s">
        <v>356</v>
      </c>
      <c r="C90" s="129" t="s">
        <v>496</v>
      </c>
      <c r="D90" s="128" t="s">
        <v>198</v>
      </c>
      <c r="E90" s="171" t="s">
        <v>486</v>
      </c>
      <c r="F90" s="128" t="s">
        <v>325</v>
      </c>
      <c r="G90" s="132"/>
      <c r="J90" s="160"/>
      <c r="X90" s="155"/>
      <c r="Y90" s="177"/>
      <c r="Z90" s="155"/>
      <c r="AA90" s="155"/>
      <c r="AB90" s="155"/>
      <c r="AC90" s="155"/>
      <c r="AL90" s="126"/>
      <c r="AM90" s="159"/>
      <c r="AN90" s="160"/>
      <c r="AO90" s="161"/>
      <c r="AP90" s="162"/>
      <c r="AQ90" s="162"/>
      <c r="AR90" s="152"/>
      <c r="AS90" s="152"/>
      <c r="AT90" s="152"/>
      <c r="AU90" s="152"/>
      <c r="AV90" s="152"/>
      <c r="AW90" s="152"/>
    </row>
    <row r="91" spans="1:61" x14ac:dyDescent="0.2">
      <c r="A91" s="132">
        <v>1</v>
      </c>
      <c r="B91" s="132" t="s">
        <v>1</v>
      </c>
      <c r="C91" s="249">
        <v>71720</v>
      </c>
      <c r="D91" s="132">
        <v>1</v>
      </c>
      <c r="E91" s="249">
        <v>70355</v>
      </c>
      <c r="F91" s="134">
        <f t="shared" ref="F91:F122" si="9">+C91-E91</f>
        <v>1365</v>
      </c>
      <c r="G91" s="154">
        <f t="shared" ref="G91:G122" si="10">C91/E91-1</f>
        <v>1.940160614028863E-2</v>
      </c>
      <c r="J91" s="262"/>
      <c r="T91" s="155"/>
      <c r="V91" s="155"/>
      <c r="W91" s="155"/>
      <c r="X91" s="155"/>
      <c r="Y91" s="177"/>
      <c r="Z91" s="155"/>
      <c r="AA91" s="155"/>
      <c r="AB91" s="155"/>
      <c r="AC91" s="155"/>
      <c r="AL91" s="126"/>
      <c r="AM91" s="159"/>
      <c r="AN91" s="159"/>
      <c r="AO91" s="161"/>
      <c r="AP91" s="161"/>
      <c r="AQ91" s="161"/>
      <c r="AR91" s="152"/>
      <c r="AS91" s="152"/>
      <c r="AT91" s="152"/>
      <c r="AU91" s="152"/>
      <c r="AV91" s="152"/>
      <c r="AW91" s="152"/>
    </row>
    <row r="92" spans="1:61" x14ac:dyDescent="0.2">
      <c r="A92" s="132">
        <v>2</v>
      </c>
      <c r="B92" s="132" t="s">
        <v>2</v>
      </c>
      <c r="C92" s="249">
        <v>103996</v>
      </c>
      <c r="D92" s="132">
        <v>2</v>
      </c>
      <c r="E92" s="249">
        <v>102770</v>
      </c>
      <c r="F92" s="134">
        <f t="shared" si="9"/>
        <v>1226</v>
      </c>
      <c r="G92" s="154">
        <f t="shared" si="10"/>
        <v>1.1929551425513329E-2</v>
      </c>
      <c r="J92" s="262"/>
      <c r="T92" s="155"/>
      <c r="V92" s="155"/>
      <c r="W92" s="155"/>
      <c r="X92" s="155"/>
      <c r="Y92" s="177"/>
      <c r="Z92" s="155"/>
      <c r="AA92" s="155"/>
      <c r="AB92" s="155"/>
      <c r="AC92" s="155"/>
      <c r="AL92" s="126"/>
      <c r="AM92" s="159"/>
      <c r="AN92" s="159"/>
      <c r="AO92" s="161"/>
      <c r="AP92" s="161"/>
      <c r="AQ92" s="161"/>
      <c r="AR92" s="152"/>
      <c r="AS92" s="152"/>
      <c r="AT92" s="152"/>
      <c r="AU92" s="152"/>
      <c r="AV92" s="152"/>
      <c r="AW92" s="152"/>
    </row>
    <row r="93" spans="1:61" x14ac:dyDescent="0.2">
      <c r="A93" s="132">
        <v>3</v>
      </c>
      <c r="B93" s="132" t="s">
        <v>3</v>
      </c>
      <c r="C93" s="249">
        <v>6826891</v>
      </c>
      <c r="D93" s="132">
        <v>3</v>
      </c>
      <c r="E93" s="249">
        <v>6632176</v>
      </c>
      <c r="F93" s="134">
        <f t="shared" si="9"/>
        <v>194715</v>
      </c>
      <c r="G93" s="154">
        <f t="shared" si="10"/>
        <v>2.9359142459428167E-2</v>
      </c>
      <c r="J93" s="262"/>
      <c r="T93" s="155"/>
      <c r="V93" s="155"/>
      <c r="W93" s="155"/>
      <c r="X93" s="155"/>
      <c r="Y93" s="177"/>
      <c r="Z93" s="155"/>
      <c r="AA93" s="155"/>
      <c r="AB93" s="155"/>
      <c r="AC93" s="155"/>
      <c r="AL93" s="126"/>
      <c r="AM93" s="159"/>
      <c r="AN93" s="160"/>
      <c r="AO93" s="161"/>
      <c r="AP93" s="162"/>
      <c r="AQ93" s="162"/>
      <c r="AR93" s="152"/>
      <c r="AS93" s="152"/>
      <c r="AT93" s="152"/>
      <c r="AU93" s="152"/>
      <c r="AV93" s="152"/>
      <c r="AW93" s="152"/>
    </row>
    <row r="94" spans="1:61" x14ac:dyDescent="0.2">
      <c r="A94" s="132">
        <v>4</v>
      </c>
      <c r="B94" s="132" t="s">
        <v>4</v>
      </c>
      <c r="C94" s="249">
        <v>284780</v>
      </c>
      <c r="D94" s="132">
        <v>4</v>
      </c>
      <c r="E94" s="249">
        <v>278584</v>
      </c>
      <c r="F94" s="134">
        <f t="shared" si="9"/>
        <v>6196</v>
      </c>
      <c r="G94" s="154">
        <f t="shared" si="10"/>
        <v>2.2241047583493767E-2</v>
      </c>
      <c r="J94" s="262"/>
      <c r="T94" s="155"/>
      <c r="V94" s="155"/>
      <c r="W94" s="155"/>
      <c r="X94" s="155"/>
      <c r="Y94" s="177"/>
      <c r="Z94" s="155"/>
      <c r="AA94" s="155"/>
      <c r="AB94" s="155"/>
      <c r="AC94" s="155"/>
      <c r="AL94" s="126"/>
      <c r="AM94" s="159"/>
      <c r="AN94" s="160"/>
      <c r="AO94" s="161"/>
      <c r="AP94" s="162"/>
      <c r="AQ94" s="162"/>
      <c r="AR94" s="152"/>
      <c r="AS94" s="152"/>
      <c r="AT94" s="152"/>
      <c r="AU94" s="152"/>
      <c r="AV94" s="152"/>
      <c r="AW94" s="152"/>
    </row>
    <row r="95" spans="1:61" x14ac:dyDescent="0.2">
      <c r="A95" s="132">
        <v>5</v>
      </c>
      <c r="B95" s="132" t="s">
        <v>5</v>
      </c>
      <c r="C95" s="249">
        <v>1396536</v>
      </c>
      <c r="D95" s="132">
        <v>5</v>
      </c>
      <c r="E95" s="249">
        <v>1376601</v>
      </c>
      <c r="F95" s="134">
        <f t="shared" si="9"/>
        <v>19935</v>
      </c>
      <c r="G95" s="154">
        <f t="shared" si="10"/>
        <v>1.4481320295423261E-2</v>
      </c>
      <c r="J95" s="262"/>
      <c r="T95" s="155"/>
      <c r="V95" s="155"/>
      <c r="W95" s="155"/>
      <c r="X95" s="155"/>
      <c r="Y95" s="177"/>
      <c r="Z95" s="155"/>
      <c r="AB95" s="155"/>
      <c r="AC95" s="155"/>
      <c r="AL95" s="126"/>
      <c r="AM95" s="159"/>
      <c r="AN95" s="160"/>
      <c r="AO95" s="161"/>
      <c r="AP95" s="161"/>
      <c r="AQ95" s="161"/>
      <c r="AR95" s="152"/>
      <c r="AS95" s="152"/>
      <c r="AT95" s="152"/>
      <c r="AU95" s="152"/>
      <c r="AV95" s="152"/>
      <c r="AW95" s="152"/>
    </row>
    <row r="96" spans="1:61" x14ac:dyDescent="0.2">
      <c r="A96" s="132">
        <v>6</v>
      </c>
      <c r="B96" s="132" t="s">
        <v>6</v>
      </c>
      <c r="C96" s="249">
        <v>18534</v>
      </c>
      <c r="D96" s="132">
        <v>6</v>
      </c>
      <c r="E96" s="249">
        <v>18074</v>
      </c>
      <c r="F96" s="134">
        <f t="shared" si="9"/>
        <v>460</v>
      </c>
      <c r="G96" s="154">
        <f t="shared" si="10"/>
        <v>2.5450923979196682E-2</v>
      </c>
      <c r="J96" s="262"/>
      <c r="T96" s="155"/>
      <c r="V96" s="155"/>
      <c r="W96" s="155"/>
      <c r="X96" s="155"/>
      <c r="AL96" s="126"/>
      <c r="AM96" s="159"/>
      <c r="AN96" s="160"/>
      <c r="AO96" s="161"/>
      <c r="AP96" s="161"/>
      <c r="AQ96" s="161"/>
      <c r="AR96" s="152"/>
      <c r="AS96" s="152"/>
      <c r="AT96" s="152"/>
      <c r="AU96" s="152"/>
      <c r="AV96" s="152"/>
      <c r="AW96" s="152"/>
    </row>
    <row r="97" spans="1:49" x14ac:dyDescent="0.2">
      <c r="A97" s="132">
        <v>7</v>
      </c>
      <c r="B97" s="132" t="s">
        <v>7</v>
      </c>
      <c r="C97" s="249">
        <v>1898516</v>
      </c>
      <c r="D97" s="132">
        <v>7</v>
      </c>
      <c r="E97" s="249">
        <v>1859115</v>
      </c>
      <c r="F97" s="134">
        <f t="shared" si="9"/>
        <v>39401</v>
      </c>
      <c r="G97" s="154">
        <f t="shared" si="10"/>
        <v>2.1193417298015493E-2</v>
      </c>
      <c r="J97" s="262"/>
      <c r="T97" s="155"/>
      <c r="V97" s="155"/>
      <c r="W97" s="155"/>
      <c r="X97" s="155"/>
      <c r="AA97" s="155"/>
      <c r="AL97" s="126"/>
      <c r="AM97" s="159"/>
      <c r="AN97" s="160"/>
      <c r="AO97" s="161"/>
      <c r="AP97" s="162"/>
      <c r="AQ97" s="162"/>
      <c r="AR97" s="152"/>
      <c r="AS97" s="152"/>
      <c r="AT97" s="152"/>
      <c r="AU97" s="152"/>
      <c r="AV97" s="152"/>
      <c r="AW97" s="152"/>
    </row>
    <row r="98" spans="1:49" x14ac:dyDescent="0.2">
      <c r="A98" s="132">
        <v>8</v>
      </c>
      <c r="B98" s="132" t="s">
        <v>8</v>
      </c>
      <c r="C98" s="249">
        <v>205409</v>
      </c>
      <c r="D98" s="132">
        <v>8</v>
      </c>
      <c r="E98" s="249">
        <v>200694</v>
      </c>
      <c r="F98" s="134">
        <f t="shared" si="9"/>
        <v>4715</v>
      </c>
      <c r="G98" s="154">
        <f t="shared" si="10"/>
        <v>2.3493477632614779E-2</v>
      </c>
      <c r="J98" s="262"/>
      <c r="Y98" s="177"/>
      <c r="Z98" s="155"/>
      <c r="AA98" s="155"/>
      <c r="AB98" s="155"/>
      <c r="AC98" s="155"/>
      <c r="AL98" s="126"/>
      <c r="AM98" s="159"/>
      <c r="AN98" s="160"/>
      <c r="AO98" s="161"/>
      <c r="AP98" s="161"/>
      <c r="AQ98" s="161"/>
      <c r="AR98" s="152"/>
      <c r="AS98" s="152"/>
      <c r="AT98" s="152"/>
      <c r="AU98" s="152"/>
      <c r="AV98" s="152"/>
      <c r="AW98" s="152"/>
    </row>
    <row r="99" spans="1:49" x14ac:dyDescent="0.2">
      <c r="A99" s="132">
        <v>9</v>
      </c>
      <c r="B99" s="132" t="s">
        <v>9</v>
      </c>
      <c r="C99" s="249">
        <v>13216</v>
      </c>
      <c r="D99" s="132">
        <v>9</v>
      </c>
      <c r="E99" s="249">
        <v>13012</v>
      </c>
      <c r="F99" s="134">
        <f t="shared" si="9"/>
        <v>204</v>
      </c>
      <c r="G99" s="154">
        <f t="shared" si="10"/>
        <v>1.567783584383653E-2</v>
      </c>
      <c r="J99" s="262"/>
      <c r="Y99" s="177"/>
      <c r="Z99" s="155"/>
      <c r="AB99" s="155"/>
      <c r="AC99" s="155"/>
      <c r="AL99" s="126"/>
      <c r="AM99" s="159"/>
      <c r="AN99" s="159"/>
      <c r="AO99" s="162"/>
      <c r="AP99" s="162"/>
      <c r="AQ99" s="162"/>
      <c r="AR99" s="152"/>
      <c r="AS99" s="152"/>
      <c r="AT99" s="152"/>
      <c r="AU99" s="152"/>
      <c r="AV99" s="152"/>
      <c r="AW99" s="152"/>
    </row>
    <row r="100" spans="1:49" x14ac:dyDescent="0.2">
      <c r="A100" s="132">
        <v>10</v>
      </c>
      <c r="B100" s="132" t="s">
        <v>10</v>
      </c>
      <c r="C100" s="249">
        <v>11181</v>
      </c>
      <c r="D100" s="132">
        <v>10</v>
      </c>
      <c r="E100" s="249">
        <v>10995</v>
      </c>
      <c r="F100" s="134">
        <f t="shared" si="9"/>
        <v>186</v>
      </c>
      <c r="G100" s="154">
        <f t="shared" si="10"/>
        <v>1.6916780354706784E-2</v>
      </c>
      <c r="J100" s="262"/>
      <c r="T100" s="155"/>
      <c r="V100" s="155"/>
      <c r="W100" s="155"/>
      <c r="X100" s="155"/>
      <c r="AL100" s="126"/>
      <c r="AM100" s="151"/>
      <c r="AN100" s="151"/>
      <c r="AO100" s="152"/>
      <c r="AP100" s="152"/>
      <c r="AQ100" s="152"/>
      <c r="AR100" s="152"/>
      <c r="AS100" s="152"/>
      <c r="AT100" s="152"/>
      <c r="AU100" s="152"/>
      <c r="AV100" s="152"/>
      <c r="AW100" s="152"/>
    </row>
    <row r="101" spans="1:49" x14ac:dyDescent="0.2">
      <c r="A101" s="132">
        <v>11</v>
      </c>
      <c r="B101" s="132" t="s">
        <v>11</v>
      </c>
      <c r="C101" s="249">
        <v>959216</v>
      </c>
      <c r="D101" s="132">
        <v>11</v>
      </c>
      <c r="E101" s="249">
        <v>944282</v>
      </c>
      <c r="F101" s="134">
        <f t="shared" si="9"/>
        <v>14934</v>
      </c>
      <c r="G101" s="154">
        <f t="shared" si="10"/>
        <v>1.5815190801053092E-2</v>
      </c>
      <c r="J101" s="262"/>
      <c r="T101" s="155"/>
      <c r="V101" s="155"/>
      <c r="W101" s="155"/>
      <c r="X101" s="155"/>
      <c r="AA101" s="155"/>
      <c r="AL101" s="126"/>
      <c r="AM101" s="151"/>
      <c r="AN101" s="151"/>
      <c r="AO101" s="152"/>
      <c r="AP101" s="152"/>
      <c r="AQ101" s="152"/>
      <c r="AR101" s="152"/>
      <c r="AS101" s="152"/>
      <c r="AT101" s="152"/>
      <c r="AU101" s="152"/>
      <c r="AV101" s="152"/>
      <c r="AW101" s="152"/>
    </row>
    <row r="102" spans="1:49" x14ac:dyDescent="0.2">
      <c r="A102" s="132">
        <v>12</v>
      </c>
      <c r="B102" s="132" t="s">
        <v>12</v>
      </c>
      <c r="C102" s="249">
        <v>44397</v>
      </c>
      <c r="D102" s="132">
        <v>12</v>
      </c>
      <c r="E102" s="249">
        <v>43391</v>
      </c>
      <c r="F102" s="134">
        <f t="shared" si="9"/>
        <v>1006</v>
      </c>
      <c r="G102" s="154">
        <f t="shared" si="10"/>
        <v>2.3184531354428328E-2</v>
      </c>
      <c r="J102" s="262"/>
      <c r="Y102" s="177"/>
      <c r="Z102" s="155"/>
      <c r="AA102" s="155"/>
      <c r="AB102" s="155"/>
      <c r="AC102" s="155"/>
      <c r="AL102" s="126"/>
      <c r="AM102" s="151"/>
      <c r="AN102" s="151"/>
      <c r="AO102" s="152"/>
      <c r="AP102" s="152"/>
      <c r="AQ102" s="152"/>
      <c r="AR102" s="152"/>
      <c r="AS102" s="152"/>
      <c r="AT102" s="152"/>
      <c r="AU102" s="152"/>
      <c r="AV102" s="152"/>
      <c r="AW102" s="152"/>
    </row>
    <row r="103" spans="1:49" x14ac:dyDescent="0.2">
      <c r="A103" s="132">
        <v>13</v>
      </c>
      <c r="B103" s="132" t="s">
        <v>13</v>
      </c>
      <c r="C103" s="249">
        <v>6271</v>
      </c>
      <c r="D103" s="132">
        <v>13</v>
      </c>
      <c r="E103" s="249">
        <v>6196</v>
      </c>
      <c r="F103" s="134">
        <f t="shared" si="9"/>
        <v>75</v>
      </c>
      <c r="G103" s="154">
        <f t="shared" si="10"/>
        <v>1.2104583602324137E-2</v>
      </c>
      <c r="J103" s="262"/>
      <c r="Y103" s="177"/>
      <c r="Z103" s="155"/>
      <c r="AA103" s="155"/>
      <c r="AB103" s="155"/>
      <c r="AC103" s="155"/>
      <c r="AL103" s="126"/>
      <c r="AM103" s="151"/>
      <c r="AN103" s="151"/>
      <c r="AO103" s="152"/>
      <c r="AP103" s="152"/>
      <c r="AQ103" s="152"/>
      <c r="AR103" s="152"/>
      <c r="AS103" s="152"/>
      <c r="AT103" s="152"/>
      <c r="AU103" s="152"/>
      <c r="AV103" s="152"/>
      <c r="AW103" s="152"/>
    </row>
    <row r="104" spans="1:49" x14ac:dyDescent="0.2">
      <c r="A104" s="132">
        <v>14</v>
      </c>
      <c r="B104" s="132" t="s">
        <v>14</v>
      </c>
      <c r="C104" s="249">
        <v>17525</v>
      </c>
      <c r="D104" s="132">
        <v>14</v>
      </c>
      <c r="E104" s="249">
        <v>17248</v>
      </c>
      <c r="F104" s="134">
        <f t="shared" si="9"/>
        <v>277</v>
      </c>
      <c r="G104" s="154">
        <f t="shared" si="10"/>
        <v>1.6059833024118841E-2</v>
      </c>
      <c r="J104" s="262"/>
      <c r="T104" s="155"/>
      <c r="V104" s="155"/>
      <c r="W104" s="155"/>
      <c r="X104" s="155"/>
      <c r="Y104" s="177"/>
      <c r="Z104" s="155"/>
      <c r="AA104" s="155"/>
      <c r="AB104" s="155"/>
      <c r="AC104" s="155"/>
      <c r="AL104" s="126"/>
      <c r="AM104" s="151"/>
      <c r="AN104" s="151"/>
      <c r="AO104" s="152"/>
      <c r="AP104" s="152"/>
      <c r="AQ104" s="152"/>
      <c r="AR104" s="152"/>
      <c r="AS104" s="152"/>
      <c r="AT104" s="152"/>
      <c r="AU104" s="152"/>
      <c r="AV104" s="152"/>
      <c r="AW104" s="152"/>
    </row>
    <row r="105" spans="1:49" x14ac:dyDescent="0.2">
      <c r="A105" s="132">
        <v>15</v>
      </c>
      <c r="B105" s="132" t="s">
        <v>15</v>
      </c>
      <c r="C105" s="249">
        <v>44816</v>
      </c>
      <c r="D105" s="132">
        <v>15</v>
      </c>
      <c r="E105" s="249">
        <v>44070</v>
      </c>
      <c r="F105" s="134">
        <f t="shared" si="9"/>
        <v>746</v>
      </c>
      <c r="G105" s="154">
        <f t="shared" si="10"/>
        <v>1.6927615157703579E-2</v>
      </c>
      <c r="J105" s="262"/>
      <c r="T105" s="155"/>
      <c r="V105" s="155"/>
      <c r="W105" s="155"/>
      <c r="X105" s="155"/>
      <c r="Y105" s="177"/>
      <c r="Z105" s="155"/>
      <c r="AA105" s="155"/>
      <c r="AB105" s="155"/>
      <c r="AC105" s="155"/>
      <c r="AL105" s="126"/>
      <c r="AM105" s="151"/>
      <c r="AN105" s="151"/>
      <c r="AO105" s="152"/>
      <c r="AP105" s="152"/>
      <c r="AQ105" s="152"/>
      <c r="AR105" s="152"/>
      <c r="AS105" s="152"/>
      <c r="AT105" s="152"/>
      <c r="AU105" s="152"/>
      <c r="AV105" s="152"/>
      <c r="AW105" s="152"/>
    </row>
    <row r="106" spans="1:49" x14ac:dyDescent="0.2">
      <c r="A106" s="132">
        <v>16</v>
      </c>
      <c r="B106" s="132" t="s">
        <v>16</v>
      </c>
      <c r="C106" s="249">
        <v>24411</v>
      </c>
      <c r="D106" s="132">
        <v>16</v>
      </c>
      <c r="E106" s="249">
        <v>24059</v>
      </c>
      <c r="F106" s="134">
        <f t="shared" si="9"/>
        <v>352</v>
      </c>
      <c r="G106" s="154">
        <f t="shared" si="10"/>
        <v>1.4630699530321367E-2</v>
      </c>
      <c r="J106" s="262"/>
      <c r="T106" s="155"/>
      <c r="V106" s="155"/>
      <c r="W106" s="155"/>
      <c r="X106" s="155"/>
      <c r="Y106" s="177"/>
      <c r="Z106" s="155"/>
      <c r="AA106" s="155"/>
      <c r="AB106" s="155"/>
      <c r="AC106" s="155"/>
      <c r="AL106" s="126"/>
      <c r="AM106" s="151"/>
      <c r="AN106" s="151"/>
      <c r="AO106" s="152"/>
      <c r="AP106" s="152"/>
      <c r="AQ106" s="152"/>
      <c r="AR106" s="152"/>
      <c r="AS106" s="152"/>
      <c r="AT106" s="152"/>
      <c r="AU106" s="152"/>
      <c r="AV106" s="152"/>
      <c r="AW106" s="152"/>
    </row>
    <row r="107" spans="1:49" x14ac:dyDescent="0.2">
      <c r="A107" s="132">
        <v>17</v>
      </c>
      <c r="B107" s="132" t="s">
        <v>17</v>
      </c>
      <c r="C107" s="249">
        <v>33334</v>
      </c>
      <c r="D107" s="132">
        <v>17</v>
      </c>
      <c r="E107" s="249">
        <v>32569</v>
      </c>
      <c r="F107" s="134">
        <f t="shared" si="9"/>
        <v>765</v>
      </c>
      <c r="G107" s="154">
        <f t="shared" si="10"/>
        <v>2.3488593447757111E-2</v>
      </c>
      <c r="J107" s="262"/>
      <c r="T107" s="155"/>
      <c r="V107" s="155"/>
      <c r="W107" s="155"/>
      <c r="X107" s="155"/>
      <c r="Y107" s="177"/>
      <c r="Z107" s="155"/>
      <c r="AA107" s="155"/>
      <c r="AB107" s="155"/>
      <c r="AC107" s="155"/>
      <c r="AL107" s="126"/>
      <c r="AM107" s="151"/>
      <c r="AN107" s="151"/>
      <c r="AO107" s="152"/>
      <c r="AP107" s="152"/>
      <c r="AQ107" s="152"/>
      <c r="AR107" s="152"/>
      <c r="AS107" s="152"/>
      <c r="AT107" s="152"/>
      <c r="AU107" s="152"/>
      <c r="AV107" s="152"/>
      <c r="AW107" s="152"/>
    </row>
    <row r="108" spans="1:49" x14ac:dyDescent="0.2">
      <c r="A108" s="132">
        <v>18</v>
      </c>
      <c r="B108" s="132" t="s">
        <v>18</v>
      </c>
      <c r="C108" s="249">
        <v>930401</v>
      </c>
      <c r="D108" s="132">
        <v>18</v>
      </c>
      <c r="E108" s="249">
        <v>886083</v>
      </c>
      <c r="F108" s="134">
        <f t="shared" si="9"/>
        <v>44318</v>
      </c>
      <c r="G108" s="154">
        <f t="shared" si="10"/>
        <v>5.0015630589910876E-2</v>
      </c>
      <c r="J108" s="262"/>
      <c r="T108" s="155"/>
      <c r="V108" s="155"/>
      <c r="W108" s="155"/>
      <c r="X108" s="155"/>
      <c r="Y108" s="177"/>
      <c r="Z108" s="155"/>
      <c r="AA108" s="155"/>
      <c r="AB108" s="155"/>
      <c r="AC108" s="155"/>
      <c r="AL108" s="126"/>
      <c r="AM108" s="151"/>
      <c r="AN108" s="151"/>
      <c r="AO108" s="152"/>
      <c r="AP108" s="152"/>
      <c r="AQ108" s="152"/>
      <c r="AR108" s="152"/>
      <c r="AS108" s="152"/>
      <c r="AT108" s="152"/>
      <c r="AU108" s="152"/>
      <c r="AV108" s="152"/>
      <c r="AW108" s="152"/>
    </row>
    <row r="109" spans="1:49" x14ac:dyDescent="0.2">
      <c r="A109" s="132">
        <v>19</v>
      </c>
      <c r="B109" s="132" t="s">
        <v>19</v>
      </c>
      <c r="C109" s="249">
        <v>4257989</v>
      </c>
      <c r="D109" s="132">
        <v>19</v>
      </c>
      <c r="E109" s="249">
        <v>4250800</v>
      </c>
      <c r="F109" s="134">
        <f t="shared" si="9"/>
        <v>7189</v>
      </c>
      <c r="G109" s="154">
        <f t="shared" si="10"/>
        <v>1.6912110661522206E-3</v>
      </c>
      <c r="J109" s="262"/>
      <c r="T109" s="155"/>
      <c r="V109" s="155"/>
      <c r="W109" s="155"/>
      <c r="X109" s="155"/>
      <c r="Y109" s="177"/>
      <c r="Z109" s="155"/>
      <c r="AA109" s="155"/>
      <c r="AB109" s="155"/>
      <c r="AC109" s="155"/>
      <c r="AL109" s="126"/>
      <c r="AM109" s="151"/>
      <c r="AN109" s="151"/>
      <c r="AO109" s="152"/>
      <c r="AP109" s="152"/>
      <c r="AQ109" s="152"/>
      <c r="AR109" s="152"/>
      <c r="AS109" s="152"/>
      <c r="AT109" s="152"/>
      <c r="AU109" s="152"/>
      <c r="AV109" s="152"/>
      <c r="AW109" s="152"/>
    </row>
    <row r="110" spans="1:49" x14ac:dyDescent="0.2">
      <c r="A110" s="132">
        <v>20</v>
      </c>
      <c r="B110" s="132" t="s">
        <v>20</v>
      </c>
      <c r="C110" s="249">
        <v>427841</v>
      </c>
      <c r="D110" s="132">
        <v>20</v>
      </c>
      <c r="E110" s="249">
        <v>425304</v>
      </c>
      <c r="F110" s="134">
        <f t="shared" si="9"/>
        <v>2537</v>
      </c>
      <c r="G110" s="154">
        <f t="shared" si="10"/>
        <v>5.9651449316253657E-3</v>
      </c>
      <c r="J110" s="262"/>
      <c r="T110" s="155"/>
      <c r="V110" s="155"/>
      <c r="W110" s="155"/>
      <c r="X110" s="155"/>
      <c r="Y110" s="177"/>
      <c r="Z110" s="155"/>
      <c r="AA110" s="155"/>
      <c r="AB110" s="155"/>
      <c r="AC110" s="155"/>
      <c r="AL110" s="126"/>
      <c r="AM110" s="151"/>
      <c r="AN110" s="151"/>
      <c r="AO110" s="152"/>
      <c r="AP110" s="152"/>
      <c r="AQ110" s="152"/>
      <c r="AR110" s="152"/>
      <c r="AS110" s="152"/>
      <c r="AT110" s="152"/>
      <c r="AU110" s="152"/>
      <c r="AV110" s="152"/>
      <c r="AW110" s="152"/>
    </row>
    <row r="111" spans="1:49" x14ac:dyDescent="0.2">
      <c r="A111" s="132">
        <v>21</v>
      </c>
      <c r="B111" s="132" t="s">
        <v>21</v>
      </c>
      <c r="C111" s="249">
        <v>3660990</v>
      </c>
      <c r="D111" s="132">
        <v>21</v>
      </c>
      <c r="E111" s="249">
        <v>3619189</v>
      </c>
      <c r="F111" s="134">
        <f t="shared" si="9"/>
        <v>41801</v>
      </c>
      <c r="G111" s="154">
        <f t="shared" si="10"/>
        <v>1.1549825112753265E-2</v>
      </c>
      <c r="J111" s="262"/>
      <c r="T111" s="155"/>
      <c r="V111" s="155"/>
      <c r="W111" s="155"/>
      <c r="X111" s="155"/>
      <c r="Y111" s="177"/>
      <c r="Z111" s="155"/>
      <c r="AA111" s="155"/>
      <c r="AB111" s="155"/>
      <c r="AC111" s="155"/>
      <c r="AL111" s="126"/>
      <c r="AM111" s="151"/>
      <c r="AN111" s="151"/>
      <c r="AO111" s="152"/>
      <c r="AP111" s="152"/>
      <c r="AQ111" s="152"/>
      <c r="AR111" s="152"/>
      <c r="AS111" s="152"/>
      <c r="AT111" s="152"/>
      <c r="AU111" s="152"/>
      <c r="AV111" s="152"/>
      <c r="AW111" s="152"/>
    </row>
    <row r="112" spans="1:49" x14ac:dyDescent="0.2">
      <c r="A112" s="132">
        <v>22</v>
      </c>
      <c r="B112" s="132" t="s">
        <v>22</v>
      </c>
      <c r="C112" s="249">
        <v>28749</v>
      </c>
      <c r="D112" s="132">
        <v>22</v>
      </c>
      <c r="E112" s="249">
        <v>28095</v>
      </c>
      <c r="F112" s="134">
        <f t="shared" si="9"/>
        <v>654</v>
      </c>
      <c r="G112" s="154">
        <f t="shared" si="10"/>
        <v>2.3278163374265803E-2</v>
      </c>
      <c r="J112" s="262"/>
      <c r="T112" s="155"/>
      <c r="V112" s="155"/>
      <c r="W112" s="155"/>
      <c r="X112" s="155"/>
      <c r="Y112" s="177"/>
      <c r="Z112" s="155"/>
      <c r="AA112" s="155"/>
      <c r="AB112" s="155"/>
      <c r="AC112" s="155"/>
      <c r="AL112" s="126"/>
      <c r="AM112" s="151"/>
      <c r="AN112" s="151"/>
      <c r="AO112" s="152"/>
      <c r="AP112" s="152"/>
      <c r="AQ112" s="152"/>
      <c r="AR112" s="152"/>
      <c r="AS112" s="152"/>
      <c r="AT112" s="152"/>
      <c r="AU112" s="152"/>
      <c r="AV112" s="152"/>
      <c r="AW112" s="152"/>
    </row>
    <row r="113" spans="1:49" x14ac:dyDescent="0.2">
      <c r="A113" s="132">
        <v>23</v>
      </c>
      <c r="B113" s="132" t="s">
        <v>23</v>
      </c>
      <c r="C113" s="249">
        <v>1573653</v>
      </c>
      <c r="D113" s="132">
        <v>23</v>
      </c>
      <c r="E113" s="249">
        <v>1554977</v>
      </c>
      <c r="F113" s="134">
        <f t="shared" si="9"/>
        <v>18676</v>
      </c>
      <c r="G113" s="154">
        <f t="shared" si="10"/>
        <v>1.2010467035846739E-2</v>
      </c>
      <c r="J113" s="262"/>
      <c r="T113" s="155"/>
      <c r="V113" s="155"/>
      <c r="W113" s="155"/>
      <c r="X113" s="155"/>
      <c r="Y113" s="177"/>
      <c r="Z113" s="155"/>
      <c r="AA113" s="155"/>
      <c r="AB113" s="155"/>
      <c r="AC113" s="155"/>
      <c r="AL113" s="126"/>
      <c r="AM113" s="151"/>
      <c r="AN113" s="151"/>
      <c r="AO113" s="152"/>
      <c r="AP113" s="152"/>
      <c r="AQ113" s="152"/>
      <c r="AR113" s="152"/>
      <c r="AS113" s="152"/>
      <c r="AT113" s="152"/>
      <c r="AU113" s="152"/>
      <c r="AV113" s="152"/>
      <c r="AW113" s="152"/>
    </row>
    <row r="114" spans="1:49" x14ac:dyDescent="0.2">
      <c r="A114" s="132">
        <v>24</v>
      </c>
      <c r="B114" s="132" t="s">
        <v>321</v>
      </c>
      <c r="C114" s="250">
        <v>278742</v>
      </c>
      <c r="D114" s="132">
        <v>24</v>
      </c>
      <c r="E114" s="250">
        <v>275543</v>
      </c>
      <c r="F114" s="134">
        <f t="shared" si="9"/>
        <v>3199</v>
      </c>
      <c r="G114" s="154">
        <f t="shared" si="10"/>
        <v>1.1609803188612933E-2</v>
      </c>
      <c r="J114" s="262"/>
      <c r="T114" s="155"/>
      <c r="V114" s="155"/>
      <c r="W114" s="155"/>
      <c r="X114" s="155"/>
      <c r="Y114" s="177"/>
      <c r="Z114" s="155"/>
      <c r="AA114" s="155"/>
      <c r="AB114" s="155"/>
      <c r="AC114" s="155"/>
      <c r="AL114" s="126"/>
      <c r="AM114" s="151"/>
      <c r="AN114" s="151"/>
      <c r="AO114" s="152"/>
      <c r="AP114" s="152"/>
      <c r="AQ114" s="152"/>
      <c r="AR114" s="152"/>
      <c r="AS114" s="152"/>
      <c r="AT114" s="152"/>
      <c r="AU114" s="152"/>
      <c r="AV114" s="152"/>
      <c r="AW114" s="152"/>
    </row>
    <row r="115" spans="1:49" x14ac:dyDescent="0.2">
      <c r="A115" s="132">
        <v>25</v>
      </c>
      <c r="B115" s="132" t="s">
        <v>25</v>
      </c>
      <c r="C115" s="249">
        <v>90106</v>
      </c>
      <c r="D115" s="132">
        <v>25</v>
      </c>
      <c r="E115" s="249">
        <v>88311</v>
      </c>
      <c r="F115" s="134">
        <f t="shared" si="9"/>
        <v>1795</v>
      </c>
      <c r="G115" s="154">
        <f t="shared" si="10"/>
        <v>2.032589371652449E-2</v>
      </c>
      <c r="J115" s="262"/>
      <c r="T115" s="155"/>
      <c r="V115" s="155"/>
      <c r="W115" s="155"/>
      <c r="X115" s="155"/>
      <c r="Y115" s="177"/>
      <c r="Z115" s="155"/>
      <c r="AA115" s="155"/>
      <c r="AB115" s="155"/>
      <c r="AC115" s="155"/>
      <c r="AL115" s="126"/>
      <c r="AM115" s="151"/>
      <c r="AN115" s="151"/>
      <c r="AO115" s="152"/>
      <c r="AP115" s="152"/>
      <c r="AQ115" s="152"/>
      <c r="AR115" s="152"/>
      <c r="AS115" s="152"/>
      <c r="AT115" s="152"/>
      <c r="AU115" s="152"/>
      <c r="AV115" s="152"/>
      <c r="AW115" s="152"/>
    </row>
    <row r="116" spans="1:49" x14ac:dyDescent="0.2">
      <c r="A116" s="132">
        <v>26</v>
      </c>
      <c r="B116" s="132" t="s">
        <v>150</v>
      </c>
      <c r="C116" s="249">
        <v>333009</v>
      </c>
      <c r="D116" s="132">
        <v>26</v>
      </c>
      <c r="E116" s="249">
        <v>327613</v>
      </c>
      <c r="F116" s="134">
        <f t="shared" si="9"/>
        <v>5396</v>
      </c>
      <c r="G116" s="154">
        <f t="shared" si="10"/>
        <v>1.6470652873970204E-2</v>
      </c>
      <c r="J116" s="262"/>
      <c r="T116" s="155"/>
      <c r="V116" s="155"/>
      <c r="W116" s="155"/>
      <c r="X116" s="155"/>
      <c r="Y116" s="177"/>
      <c r="Z116" s="155"/>
      <c r="AA116" s="155"/>
      <c r="AB116" s="155"/>
      <c r="AC116" s="155"/>
      <c r="AL116" s="126"/>
      <c r="AM116" s="151"/>
      <c r="AN116" s="151"/>
      <c r="AO116" s="152"/>
      <c r="AP116" s="152"/>
      <c r="AQ116" s="152"/>
      <c r="AR116" s="152"/>
      <c r="AS116" s="152"/>
      <c r="AT116" s="152"/>
      <c r="AU116" s="152"/>
      <c r="AV116" s="152"/>
      <c r="AW116" s="152"/>
    </row>
    <row r="117" spans="1:49" x14ac:dyDescent="0.2">
      <c r="A117" s="132">
        <v>27</v>
      </c>
      <c r="B117" s="132" t="s">
        <v>27</v>
      </c>
      <c r="C117" s="249">
        <v>221346</v>
      </c>
      <c r="D117" s="132">
        <v>27</v>
      </c>
      <c r="E117" s="249">
        <v>217165</v>
      </c>
      <c r="F117" s="134">
        <f t="shared" si="9"/>
        <v>4181</v>
      </c>
      <c r="G117" s="154">
        <f t="shared" si="10"/>
        <v>1.9252642000322284E-2</v>
      </c>
      <c r="J117" s="262"/>
      <c r="T117" s="155"/>
      <c r="V117" s="155"/>
      <c r="W117" s="155"/>
      <c r="X117" s="155"/>
      <c r="Y117" s="177"/>
      <c r="Z117" s="155"/>
      <c r="AA117" s="155"/>
      <c r="AB117" s="155"/>
      <c r="AC117" s="155"/>
      <c r="AL117" s="126"/>
      <c r="AM117" s="151"/>
      <c r="AN117" s="151"/>
      <c r="AO117" s="152"/>
      <c r="AP117" s="152"/>
      <c r="AQ117" s="152"/>
      <c r="AR117" s="152"/>
      <c r="AS117" s="152"/>
      <c r="AT117" s="152"/>
      <c r="AU117" s="152"/>
      <c r="AV117" s="152"/>
      <c r="AW117" s="152"/>
    </row>
    <row r="118" spans="1:49" x14ac:dyDescent="0.2">
      <c r="A118" s="132">
        <v>28</v>
      </c>
      <c r="B118" s="132" t="s">
        <v>28</v>
      </c>
      <c r="C118" s="249">
        <v>65173</v>
      </c>
      <c r="D118" s="132">
        <v>28</v>
      </c>
      <c r="E118" s="249">
        <v>63710</v>
      </c>
      <c r="F118" s="134">
        <f t="shared" si="9"/>
        <v>1463</v>
      </c>
      <c r="G118" s="154">
        <f t="shared" si="10"/>
        <v>2.2963428033275779E-2</v>
      </c>
      <c r="J118" s="262"/>
      <c r="T118" s="155"/>
      <c r="V118" s="155"/>
      <c r="W118" s="155"/>
      <c r="X118" s="155"/>
      <c r="Y118" s="177"/>
      <c r="Z118" s="155"/>
      <c r="AA118" s="155"/>
      <c r="AB118" s="155"/>
      <c r="AC118" s="155"/>
      <c r="AL118" s="126"/>
      <c r="AM118" s="151"/>
      <c r="AN118" s="151"/>
      <c r="AO118" s="152"/>
      <c r="AP118" s="152"/>
      <c r="AQ118" s="152"/>
      <c r="AR118" s="152"/>
      <c r="AS118" s="152"/>
      <c r="AT118" s="152"/>
      <c r="AU118" s="152"/>
      <c r="AV118" s="152"/>
      <c r="AW118" s="152"/>
    </row>
    <row r="119" spans="1:49" x14ac:dyDescent="0.2">
      <c r="A119" s="132">
        <v>29</v>
      </c>
      <c r="B119" s="132" t="s">
        <v>29</v>
      </c>
      <c r="C119" s="249">
        <v>2481500</v>
      </c>
      <c r="D119" s="132">
        <v>29</v>
      </c>
      <c r="E119" s="249">
        <v>2430251</v>
      </c>
      <c r="F119" s="134">
        <f t="shared" si="9"/>
        <v>51249</v>
      </c>
      <c r="G119" s="154">
        <f t="shared" si="10"/>
        <v>2.1087945236932359E-2</v>
      </c>
      <c r="J119" s="262"/>
      <c r="T119" s="155"/>
      <c r="V119" s="155"/>
      <c r="W119" s="155"/>
      <c r="X119" s="155"/>
      <c r="Y119" s="177"/>
      <c r="Z119" s="155"/>
      <c r="AA119" s="155"/>
      <c r="AB119" s="155"/>
      <c r="AC119" s="155"/>
      <c r="AL119" s="126"/>
      <c r="AM119" s="151"/>
      <c r="AN119" s="151"/>
      <c r="AO119" s="152"/>
      <c r="AP119" s="152"/>
      <c r="AQ119" s="152"/>
      <c r="AR119" s="152"/>
      <c r="AS119" s="152"/>
      <c r="AT119" s="152"/>
      <c r="AU119" s="152"/>
      <c r="AV119" s="152"/>
      <c r="AW119" s="152"/>
    </row>
    <row r="120" spans="1:49" x14ac:dyDescent="0.2">
      <c r="A120" s="132">
        <v>30</v>
      </c>
      <c r="B120" s="132" t="s">
        <v>30</v>
      </c>
      <c r="C120" s="249">
        <v>134103</v>
      </c>
      <c r="D120" s="132">
        <v>30</v>
      </c>
      <c r="E120" s="249">
        <v>132410</v>
      </c>
      <c r="F120" s="134">
        <f t="shared" si="9"/>
        <v>1693</v>
      </c>
      <c r="G120" s="154">
        <f t="shared" si="10"/>
        <v>1.278604335020006E-2</v>
      </c>
      <c r="J120" s="262"/>
      <c r="T120" s="155"/>
      <c r="V120" s="155"/>
      <c r="W120" s="155"/>
      <c r="X120" s="155"/>
      <c r="AA120" s="155"/>
      <c r="AL120" s="126"/>
      <c r="AM120" s="151"/>
      <c r="AN120" s="151"/>
      <c r="AO120" s="152"/>
      <c r="AP120" s="152"/>
      <c r="AQ120" s="152"/>
      <c r="AR120" s="152"/>
      <c r="AS120" s="152"/>
      <c r="AT120" s="152"/>
      <c r="AU120" s="152"/>
      <c r="AV120" s="152"/>
      <c r="AW120" s="152"/>
    </row>
    <row r="121" spans="1:49" x14ac:dyDescent="0.2">
      <c r="A121" s="132">
        <v>31</v>
      </c>
      <c r="B121" s="132" t="s">
        <v>31</v>
      </c>
      <c r="C121" s="249">
        <v>399840</v>
      </c>
      <c r="D121" s="132">
        <v>31</v>
      </c>
      <c r="E121" s="249">
        <v>394438</v>
      </c>
      <c r="F121" s="134">
        <f t="shared" si="9"/>
        <v>5402</v>
      </c>
      <c r="G121" s="154">
        <f t="shared" si="10"/>
        <v>1.3695435024008829E-2</v>
      </c>
      <c r="J121" s="262"/>
      <c r="T121" s="155"/>
      <c r="V121" s="155"/>
      <c r="W121" s="155"/>
      <c r="X121" s="155"/>
      <c r="Y121" s="177"/>
      <c r="Z121" s="155"/>
      <c r="AA121" s="155"/>
      <c r="AB121" s="155"/>
      <c r="AC121" s="155"/>
      <c r="AL121" s="126"/>
      <c r="AM121" s="151"/>
      <c r="AN121" s="151"/>
      <c r="AO121" s="152"/>
      <c r="AP121" s="152"/>
      <c r="AQ121" s="152"/>
      <c r="AR121" s="152"/>
      <c r="AS121" s="152"/>
      <c r="AT121" s="152"/>
      <c r="AU121" s="152"/>
      <c r="AV121" s="152"/>
      <c r="AW121" s="152"/>
    </row>
    <row r="122" spans="1:49" x14ac:dyDescent="0.2">
      <c r="A122" s="132">
        <v>32</v>
      </c>
      <c r="B122" s="132" t="s">
        <v>32</v>
      </c>
      <c r="C122" s="249">
        <v>35595</v>
      </c>
      <c r="D122" s="132">
        <v>32</v>
      </c>
      <c r="E122" s="249">
        <v>34977</v>
      </c>
      <c r="F122" s="134">
        <f t="shared" si="9"/>
        <v>618</v>
      </c>
      <c r="G122" s="154">
        <f t="shared" si="10"/>
        <v>1.7668753752466015E-2</v>
      </c>
      <c r="J122" s="262"/>
      <c r="Y122" s="177"/>
      <c r="Z122" s="155"/>
      <c r="AA122" s="155"/>
      <c r="AB122" s="155"/>
      <c r="AC122" s="155"/>
      <c r="AL122" s="126"/>
      <c r="AM122" s="151"/>
      <c r="AN122" s="151"/>
      <c r="AO122" s="152"/>
      <c r="AP122" s="152"/>
      <c r="AQ122" s="152"/>
      <c r="AR122" s="152"/>
      <c r="AS122" s="152"/>
      <c r="AT122" s="152"/>
      <c r="AU122" s="152"/>
      <c r="AV122" s="152"/>
      <c r="AW122" s="152"/>
    </row>
    <row r="123" spans="1:49" x14ac:dyDescent="0.2">
      <c r="A123" s="132">
        <v>33</v>
      </c>
      <c r="B123" s="132" t="s">
        <v>33</v>
      </c>
      <c r="C123" s="249">
        <v>8995</v>
      </c>
      <c r="D123" s="132">
        <v>33</v>
      </c>
      <c r="E123" s="249">
        <v>8862</v>
      </c>
      <c r="F123" s="134">
        <f t="shared" ref="F123:F154" si="11">+C123-E123</f>
        <v>133</v>
      </c>
      <c r="G123" s="154">
        <f t="shared" ref="G123:G154" si="12">C123/E123-1</f>
        <v>1.5007898894154881E-2</v>
      </c>
      <c r="J123" s="262"/>
      <c r="T123" s="155"/>
      <c r="V123" s="155"/>
      <c r="W123" s="155"/>
      <c r="X123" s="155"/>
      <c r="Y123" s="177"/>
      <c r="Z123" s="155"/>
      <c r="AA123" s="155"/>
      <c r="AB123" s="155"/>
      <c r="AC123" s="155"/>
      <c r="AL123" s="126"/>
      <c r="AM123" s="151"/>
      <c r="AN123" s="151"/>
      <c r="AO123" s="152"/>
      <c r="AP123" s="152"/>
      <c r="AQ123" s="152"/>
      <c r="AR123" s="152"/>
      <c r="AS123" s="152"/>
      <c r="AT123" s="152"/>
      <c r="AU123" s="152"/>
      <c r="AV123" s="152"/>
      <c r="AW123" s="152"/>
    </row>
    <row r="124" spans="1:49" x14ac:dyDescent="0.2">
      <c r="A124" s="132">
        <v>34</v>
      </c>
      <c r="B124" s="132" t="s">
        <v>34</v>
      </c>
      <c r="C124" s="249">
        <v>1320663</v>
      </c>
      <c r="D124" s="132">
        <v>34</v>
      </c>
      <c r="E124" s="249">
        <v>1308057</v>
      </c>
      <c r="F124" s="134">
        <f t="shared" si="11"/>
        <v>12606</v>
      </c>
      <c r="G124" s="154">
        <f t="shared" si="12"/>
        <v>9.6371947094049393E-3</v>
      </c>
      <c r="J124" s="262"/>
      <c r="T124" s="155"/>
      <c r="V124" s="155"/>
      <c r="W124" s="155"/>
      <c r="X124" s="155"/>
      <c r="Y124" s="177"/>
      <c r="Z124" s="155"/>
      <c r="AA124" s="155"/>
      <c r="AB124" s="155"/>
      <c r="AC124" s="155"/>
      <c r="AL124" s="126"/>
      <c r="AM124" s="151"/>
      <c r="AN124" s="151"/>
      <c r="AO124" s="152"/>
      <c r="AP124" s="152"/>
      <c r="AQ124" s="152"/>
      <c r="AR124" s="152"/>
      <c r="AS124" s="152"/>
      <c r="AT124" s="152"/>
      <c r="AU124" s="152"/>
      <c r="AV124" s="152"/>
      <c r="AW124" s="152"/>
    </row>
    <row r="125" spans="1:49" x14ac:dyDescent="0.2">
      <c r="A125" s="132">
        <v>35</v>
      </c>
      <c r="B125" s="132" t="s">
        <v>35</v>
      </c>
      <c r="C125" s="249">
        <v>145096</v>
      </c>
      <c r="D125" s="132">
        <v>35</v>
      </c>
      <c r="E125" s="249">
        <v>141518</v>
      </c>
      <c r="F125" s="134">
        <f t="shared" si="11"/>
        <v>3578</v>
      </c>
      <c r="G125" s="154">
        <f t="shared" si="12"/>
        <v>2.5283002868893067E-2</v>
      </c>
      <c r="J125" s="262"/>
      <c r="T125" s="155"/>
      <c r="V125" s="155"/>
      <c r="W125" s="155"/>
      <c r="X125" s="155"/>
      <c r="Y125" s="177"/>
      <c r="Z125" s="155"/>
      <c r="AA125" s="155"/>
      <c r="AB125" s="155"/>
      <c r="AC125" s="155"/>
      <c r="AL125" s="126"/>
      <c r="AM125" s="151"/>
      <c r="AN125" s="151"/>
      <c r="AO125" s="152"/>
      <c r="AP125" s="152"/>
      <c r="AQ125" s="152"/>
      <c r="AR125" s="152"/>
      <c r="AS125" s="152"/>
      <c r="AT125" s="152"/>
      <c r="AU125" s="152"/>
      <c r="AV125" s="152"/>
      <c r="AW125" s="152"/>
    </row>
    <row r="126" spans="1:49" x14ac:dyDescent="0.2">
      <c r="A126" s="132">
        <v>36</v>
      </c>
      <c r="B126" s="132" t="s">
        <v>36</v>
      </c>
      <c r="C126" s="249">
        <v>813295</v>
      </c>
      <c r="D126" s="132">
        <v>36</v>
      </c>
      <c r="E126" s="249">
        <v>798059</v>
      </c>
      <c r="F126" s="134">
        <f t="shared" si="11"/>
        <v>15236</v>
      </c>
      <c r="G126" s="154">
        <f t="shared" si="12"/>
        <v>1.9091320315916427E-2</v>
      </c>
      <c r="J126" s="262"/>
      <c r="T126" s="155"/>
      <c r="V126" s="155"/>
      <c r="W126" s="155"/>
      <c r="X126" s="155"/>
      <c r="Y126" s="177"/>
      <c r="Z126" s="155"/>
      <c r="AA126" s="155"/>
      <c r="AB126" s="155"/>
      <c r="AC126" s="155"/>
      <c r="AL126" s="126"/>
      <c r="AM126" s="151"/>
      <c r="AN126" s="151"/>
      <c r="AO126" s="152"/>
      <c r="AP126" s="152"/>
      <c r="AQ126" s="152"/>
      <c r="AR126" s="152"/>
      <c r="AS126" s="152"/>
      <c r="AT126" s="152"/>
      <c r="AU126" s="152"/>
      <c r="AV126" s="152"/>
      <c r="AW126" s="152"/>
    </row>
    <row r="127" spans="1:49" x14ac:dyDescent="0.2">
      <c r="A127" s="132">
        <v>37</v>
      </c>
      <c r="B127" s="132" t="s">
        <v>37</v>
      </c>
      <c r="C127" s="249">
        <v>384541</v>
      </c>
      <c r="D127" s="132">
        <v>37</v>
      </c>
      <c r="E127" s="249">
        <v>377245</v>
      </c>
      <c r="F127" s="134">
        <f t="shared" si="11"/>
        <v>7296</v>
      </c>
      <c r="G127" s="154">
        <f t="shared" si="12"/>
        <v>1.9340216570133517E-2</v>
      </c>
      <c r="J127" s="262"/>
      <c r="T127" s="155"/>
      <c r="V127" s="155"/>
      <c r="W127" s="155"/>
      <c r="X127" s="155"/>
      <c r="Y127" s="177"/>
      <c r="Z127" s="155"/>
      <c r="AA127" s="155"/>
      <c r="AB127" s="155"/>
      <c r="AC127" s="155"/>
      <c r="AL127" s="126"/>
      <c r="AM127" s="151"/>
      <c r="AN127" s="151"/>
      <c r="AO127" s="152"/>
      <c r="AP127" s="152"/>
      <c r="AQ127" s="152"/>
      <c r="AR127" s="152"/>
      <c r="AS127" s="152"/>
      <c r="AT127" s="152"/>
      <c r="AU127" s="152"/>
      <c r="AV127" s="152"/>
      <c r="AW127" s="152"/>
    </row>
    <row r="128" spans="1:49" x14ac:dyDescent="0.2">
      <c r="A128" s="132">
        <v>38</v>
      </c>
      <c r="B128" s="132" t="s">
        <v>38</v>
      </c>
      <c r="C128" s="249">
        <v>305108</v>
      </c>
      <c r="D128" s="132">
        <v>38</v>
      </c>
      <c r="E128" s="249">
        <v>301562</v>
      </c>
      <c r="F128" s="134">
        <f t="shared" si="11"/>
        <v>3546</v>
      </c>
      <c r="G128" s="154">
        <f t="shared" si="12"/>
        <v>1.1758775973100155E-2</v>
      </c>
      <c r="J128" s="262"/>
      <c r="T128" s="155"/>
      <c r="V128" s="155"/>
      <c r="W128" s="155"/>
      <c r="X128" s="155"/>
      <c r="Y128" s="177"/>
      <c r="Z128" s="155"/>
      <c r="AA128" s="155"/>
      <c r="AB128" s="155"/>
      <c r="AC128" s="155"/>
      <c r="AL128" s="126"/>
      <c r="AM128" s="151"/>
      <c r="AN128" s="151"/>
      <c r="AO128" s="152"/>
      <c r="AP128" s="152"/>
      <c r="AQ128" s="152"/>
      <c r="AR128" s="152"/>
      <c r="AS128" s="152"/>
      <c r="AT128" s="152"/>
      <c r="AU128" s="152"/>
      <c r="AV128" s="152"/>
      <c r="AW128" s="152"/>
    </row>
    <row r="129" spans="1:49" x14ac:dyDescent="0.2">
      <c r="A129" s="132">
        <v>39</v>
      </c>
      <c r="B129" s="132" t="s">
        <v>39</v>
      </c>
      <c r="C129" s="249">
        <v>397937</v>
      </c>
      <c r="D129" s="132">
        <v>39</v>
      </c>
      <c r="E129" s="249">
        <v>395230</v>
      </c>
      <c r="F129" s="134">
        <f t="shared" si="11"/>
        <v>2707</v>
      </c>
      <c r="G129" s="154">
        <f t="shared" si="12"/>
        <v>6.849176428914916E-3</v>
      </c>
      <c r="J129" s="262"/>
      <c r="T129" s="155"/>
      <c r="V129" s="155"/>
      <c r="W129" s="155"/>
      <c r="X129" s="155"/>
      <c r="AA129" s="155"/>
      <c r="AL129" s="126"/>
      <c r="AM129" s="151"/>
      <c r="AN129" s="151"/>
      <c r="AO129" s="152"/>
      <c r="AP129" s="152"/>
      <c r="AQ129" s="152"/>
      <c r="AR129" s="152"/>
      <c r="AS129" s="152"/>
      <c r="AT129" s="152"/>
      <c r="AU129" s="152"/>
      <c r="AV129" s="152"/>
      <c r="AW129" s="152"/>
    </row>
    <row r="130" spans="1:49" x14ac:dyDescent="0.2">
      <c r="A130" s="132">
        <v>40</v>
      </c>
      <c r="B130" s="132" t="s">
        <v>40</v>
      </c>
      <c r="C130" s="249">
        <v>37153</v>
      </c>
      <c r="D130" s="132">
        <v>40</v>
      </c>
      <c r="E130" s="249">
        <v>36653</v>
      </c>
      <c r="F130" s="134">
        <f t="shared" si="11"/>
        <v>500</v>
      </c>
      <c r="G130" s="154">
        <f t="shared" si="12"/>
        <v>1.3641448176138438E-2</v>
      </c>
      <c r="J130" s="262"/>
      <c r="T130" s="155"/>
      <c r="V130" s="155"/>
      <c r="W130" s="155"/>
      <c r="X130" s="155"/>
      <c r="Y130" s="177"/>
      <c r="Z130" s="155"/>
      <c r="AA130" s="155"/>
      <c r="AB130" s="155"/>
      <c r="AC130" s="155"/>
      <c r="AL130" s="126"/>
      <c r="AM130" s="151"/>
      <c r="AN130" s="151"/>
      <c r="AO130" s="152"/>
      <c r="AP130" s="152"/>
      <c r="AQ130" s="152"/>
      <c r="AR130" s="152"/>
      <c r="AS130" s="152"/>
      <c r="AT130" s="152"/>
      <c r="AU130" s="152"/>
      <c r="AV130" s="152"/>
      <c r="AW130" s="152"/>
    </row>
    <row r="131" spans="1:49" x14ac:dyDescent="0.2">
      <c r="A131" s="132">
        <v>41</v>
      </c>
      <c r="B131" s="132" t="s">
        <v>41</v>
      </c>
      <c r="C131" s="249">
        <v>862769</v>
      </c>
      <c r="D131" s="132">
        <v>41</v>
      </c>
      <c r="E131" s="249">
        <v>845381</v>
      </c>
      <c r="F131" s="134">
        <f t="shared" si="11"/>
        <v>17388</v>
      </c>
      <c r="G131" s="154">
        <f t="shared" si="12"/>
        <v>2.0568240828691353E-2</v>
      </c>
      <c r="J131" s="262"/>
      <c r="Y131" s="177"/>
      <c r="Z131" s="155"/>
      <c r="AA131" s="155"/>
      <c r="AB131" s="155"/>
      <c r="AC131" s="155"/>
      <c r="AL131" s="126"/>
      <c r="AM131" s="151"/>
      <c r="AN131" s="151"/>
      <c r="AO131" s="152"/>
      <c r="AP131" s="152"/>
      <c r="AQ131" s="152"/>
      <c r="AR131" s="152"/>
      <c r="AS131" s="152"/>
      <c r="AT131" s="152"/>
      <c r="AU131" s="152"/>
      <c r="AV131" s="152"/>
      <c r="AW131" s="152"/>
    </row>
    <row r="132" spans="1:49" x14ac:dyDescent="0.2">
      <c r="A132" s="132">
        <v>42</v>
      </c>
      <c r="B132" s="132" t="s">
        <v>42</v>
      </c>
      <c r="C132" s="249">
        <v>12798</v>
      </c>
      <c r="D132" s="132">
        <v>42</v>
      </c>
      <c r="E132" s="249">
        <v>12563</v>
      </c>
      <c r="F132" s="134">
        <f t="shared" si="11"/>
        <v>235</v>
      </c>
      <c r="G132" s="154">
        <f t="shared" si="12"/>
        <v>1.8705723155297393E-2</v>
      </c>
      <c r="J132" s="262"/>
      <c r="T132" s="155"/>
      <c r="V132" s="155"/>
      <c r="W132" s="155"/>
      <c r="X132" s="155"/>
      <c r="Y132" s="177"/>
      <c r="Z132" s="155"/>
      <c r="AA132" s="155"/>
      <c r="AB132" s="155"/>
      <c r="AC132" s="155"/>
      <c r="AL132" s="126"/>
      <c r="AM132" s="151"/>
      <c r="AN132" s="151"/>
      <c r="AO132" s="152"/>
      <c r="AP132" s="152"/>
      <c r="AQ132" s="152"/>
      <c r="AR132" s="152"/>
      <c r="AS132" s="152"/>
      <c r="AT132" s="152"/>
      <c r="AU132" s="152"/>
      <c r="AV132" s="152"/>
      <c r="AW132" s="152"/>
    </row>
    <row r="133" spans="1:49" x14ac:dyDescent="0.2">
      <c r="A133" s="132">
        <v>43</v>
      </c>
      <c r="B133" s="132" t="s">
        <v>149</v>
      </c>
      <c r="C133" s="249">
        <v>20926</v>
      </c>
      <c r="D133" s="132">
        <v>43</v>
      </c>
      <c r="E133" s="249">
        <v>20372</v>
      </c>
      <c r="F133" s="134">
        <f t="shared" si="11"/>
        <v>554</v>
      </c>
      <c r="G133" s="154">
        <f t="shared" si="12"/>
        <v>2.7194188101315575E-2</v>
      </c>
      <c r="J133" s="262"/>
      <c r="T133" s="155"/>
      <c r="V133" s="155"/>
      <c r="W133" s="155"/>
      <c r="X133" s="155"/>
      <c r="Y133" s="177"/>
      <c r="Z133" s="155"/>
      <c r="AA133" s="155"/>
      <c r="AB133" s="155"/>
      <c r="AC133" s="155"/>
      <c r="AL133" s="126"/>
      <c r="AM133" s="151"/>
      <c r="AN133" s="151"/>
      <c r="AO133" s="152"/>
      <c r="AP133" s="152"/>
      <c r="AQ133" s="152"/>
      <c r="AR133" s="152"/>
      <c r="AS133" s="152"/>
      <c r="AT133" s="152"/>
      <c r="AU133" s="152"/>
      <c r="AV133" s="152"/>
      <c r="AW133" s="152"/>
    </row>
    <row r="134" spans="1:49" x14ac:dyDescent="0.2">
      <c r="A134" s="132">
        <v>44</v>
      </c>
      <c r="B134" s="132" t="s">
        <v>152</v>
      </c>
      <c r="C134" s="249">
        <v>39238</v>
      </c>
      <c r="D134" s="132">
        <v>44</v>
      </c>
      <c r="E134" s="249">
        <v>38637</v>
      </c>
      <c r="F134" s="134">
        <f t="shared" si="11"/>
        <v>601</v>
      </c>
      <c r="G134" s="154">
        <f t="shared" si="12"/>
        <v>1.5555037917022618E-2</v>
      </c>
      <c r="J134" s="262"/>
      <c r="T134" s="155"/>
      <c r="V134" s="155"/>
      <c r="W134" s="155"/>
      <c r="X134" s="155"/>
      <c r="Y134" s="177"/>
      <c r="Z134" s="155"/>
      <c r="AA134" s="155"/>
      <c r="AB134" s="155"/>
      <c r="AC134" s="155"/>
      <c r="AL134" s="126"/>
      <c r="AM134" s="151"/>
      <c r="AN134" s="151"/>
      <c r="AO134" s="152"/>
      <c r="AP134" s="152"/>
      <c r="AQ134" s="152"/>
      <c r="AR134" s="152"/>
      <c r="AS134" s="152"/>
      <c r="AT134" s="152"/>
      <c r="AU134" s="152"/>
      <c r="AV134" s="152"/>
      <c r="AW134" s="152"/>
    </row>
    <row r="135" spans="1:49" x14ac:dyDescent="0.2">
      <c r="A135" s="132">
        <v>45</v>
      </c>
      <c r="B135" s="132" t="s">
        <v>43</v>
      </c>
      <c r="C135" s="249">
        <v>15718</v>
      </c>
      <c r="D135" s="132">
        <v>45</v>
      </c>
      <c r="E135" s="249">
        <v>15283</v>
      </c>
      <c r="F135" s="134">
        <f t="shared" si="11"/>
        <v>435</v>
      </c>
      <c r="G135" s="154">
        <f t="shared" si="12"/>
        <v>2.8462998102466885E-2</v>
      </c>
      <c r="J135" s="262"/>
      <c r="T135" s="155"/>
      <c r="V135" s="155"/>
      <c r="W135" s="155"/>
      <c r="X135" s="155"/>
      <c r="AA135" s="155"/>
      <c r="AL135" s="126"/>
      <c r="AM135" s="151"/>
      <c r="AN135" s="151"/>
      <c r="AO135" s="152"/>
      <c r="AP135" s="152"/>
      <c r="AQ135" s="152"/>
      <c r="AR135" s="152"/>
      <c r="AS135" s="152"/>
      <c r="AT135" s="152"/>
      <c r="AU135" s="152"/>
      <c r="AV135" s="152"/>
      <c r="AW135" s="152"/>
    </row>
    <row r="136" spans="1:49" x14ac:dyDescent="0.2">
      <c r="A136" s="132">
        <v>46</v>
      </c>
      <c r="B136" s="132" t="s">
        <v>44</v>
      </c>
      <c r="C136" s="249">
        <v>5322710</v>
      </c>
      <c r="D136" s="132">
        <v>46</v>
      </c>
      <c r="E136" s="249">
        <v>5266277</v>
      </c>
      <c r="F136" s="134">
        <f t="shared" si="11"/>
        <v>56433</v>
      </c>
      <c r="G136" s="154">
        <f t="shared" si="12"/>
        <v>1.0715919424671316E-2</v>
      </c>
      <c r="J136" s="262"/>
      <c r="T136" s="155"/>
      <c r="V136" s="155"/>
      <c r="W136" s="155"/>
      <c r="X136" s="155"/>
      <c r="Y136" s="177"/>
      <c r="Z136" s="155"/>
      <c r="AA136" s="155"/>
      <c r="AB136" s="155"/>
      <c r="AC136" s="155"/>
      <c r="AL136" s="126"/>
      <c r="AM136" s="151"/>
      <c r="AN136" s="151"/>
      <c r="AO136" s="152"/>
      <c r="AP136" s="152"/>
      <c r="AQ136" s="152"/>
      <c r="AR136" s="152"/>
      <c r="AS136" s="152"/>
      <c r="AT136" s="152"/>
      <c r="AU136" s="152"/>
      <c r="AV136" s="152"/>
      <c r="AW136" s="152"/>
    </row>
    <row r="137" spans="1:49" x14ac:dyDescent="0.2">
      <c r="A137" s="132">
        <v>47</v>
      </c>
      <c r="B137" s="132" t="s">
        <v>45</v>
      </c>
      <c r="C137" s="249">
        <v>507175</v>
      </c>
      <c r="D137" s="132">
        <v>47</v>
      </c>
      <c r="E137" s="249">
        <v>499344</v>
      </c>
      <c r="F137" s="134">
        <f t="shared" si="11"/>
        <v>7831</v>
      </c>
      <c r="G137" s="154">
        <f t="shared" si="12"/>
        <v>1.5682575539107235E-2</v>
      </c>
      <c r="J137" s="262"/>
      <c r="AA137" s="155"/>
      <c r="AL137" s="126"/>
      <c r="AM137" s="151"/>
      <c r="AN137" s="151"/>
      <c r="AO137" s="152"/>
      <c r="AP137" s="152"/>
      <c r="AQ137" s="152"/>
      <c r="AR137" s="152"/>
      <c r="AS137" s="152"/>
      <c r="AT137" s="152"/>
      <c r="AU137" s="152"/>
      <c r="AV137" s="152"/>
      <c r="AW137" s="152"/>
    </row>
    <row r="138" spans="1:49" x14ac:dyDescent="0.2">
      <c r="A138" s="132">
        <v>48</v>
      </c>
      <c r="B138" s="132" t="s">
        <v>46</v>
      </c>
      <c r="C138" s="249">
        <v>24482</v>
      </c>
      <c r="D138" s="132">
        <v>48</v>
      </c>
      <c r="E138" s="249">
        <v>23861</v>
      </c>
      <c r="F138" s="134">
        <f t="shared" si="11"/>
        <v>621</v>
      </c>
      <c r="G138" s="154">
        <f t="shared" si="12"/>
        <v>2.6025732366623311E-2</v>
      </c>
      <c r="J138" s="262"/>
      <c r="T138" s="155"/>
      <c r="V138" s="155"/>
      <c r="W138" s="155"/>
      <c r="X138" s="155"/>
      <c r="AA138" s="155"/>
      <c r="AL138" s="126"/>
      <c r="AM138" s="151"/>
      <c r="AN138" s="151"/>
      <c r="AO138" s="152"/>
      <c r="AP138" s="152"/>
      <c r="AQ138" s="152"/>
      <c r="AR138" s="152"/>
      <c r="AS138" s="152"/>
      <c r="AT138" s="152"/>
      <c r="AU138" s="152"/>
      <c r="AV138" s="152"/>
      <c r="AW138" s="152"/>
    </row>
    <row r="139" spans="1:49" x14ac:dyDescent="0.2">
      <c r="A139" s="132">
        <v>49</v>
      </c>
      <c r="B139" s="132" t="s">
        <v>47</v>
      </c>
      <c r="C139" s="249">
        <v>214728</v>
      </c>
      <c r="D139" s="132">
        <v>49</v>
      </c>
      <c r="E139" s="249">
        <v>209760</v>
      </c>
      <c r="F139" s="134">
        <f t="shared" si="11"/>
        <v>4968</v>
      </c>
      <c r="G139" s="154">
        <f t="shared" si="12"/>
        <v>2.3684210526315752E-2</v>
      </c>
      <c r="J139" s="262"/>
      <c r="Y139" s="177"/>
      <c r="Z139" s="155"/>
      <c r="AA139" s="155"/>
      <c r="AB139" s="155"/>
      <c r="AC139" s="155"/>
      <c r="AL139" s="126"/>
      <c r="AM139" s="151"/>
      <c r="AN139" s="151"/>
      <c r="AO139" s="152"/>
      <c r="AP139" s="152"/>
      <c r="AQ139" s="152"/>
      <c r="AR139" s="152"/>
      <c r="AS139" s="152"/>
      <c r="AT139" s="152"/>
      <c r="AU139" s="152"/>
      <c r="AV139" s="152"/>
      <c r="AW139" s="152"/>
    </row>
    <row r="140" spans="1:49" x14ac:dyDescent="0.2">
      <c r="A140" s="132">
        <v>50</v>
      </c>
      <c r="B140" s="132" t="s">
        <v>48</v>
      </c>
      <c r="C140" s="249">
        <v>237895</v>
      </c>
      <c r="D140" s="132">
        <v>50</v>
      </c>
      <c r="E140" s="249">
        <v>235213</v>
      </c>
      <c r="F140" s="134">
        <f t="shared" si="11"/>
        <v>2682</v>
      </c>
      <c r="G140" s="154">
        <f t="shared" si="12"/>
        <v>1.1402430988083134E-2</v>
      </c>
      <c r="J140" s="262"/>
      <c r="AA140" s="155"/>
      <c r="AL140" s="126"/>
      <c r="AM140" s="151"/>
      <c r="AN140" s="151"/>
      <c r="AO140" s="152"/>
      <c r="AP140" s="152"/>
      <c r="AQ140" s="152"/>
      <c r="AR140" s="152"/>
      <c r="AS140" s="152"/>
      <c r="AT140" s="152"/>
      <c r="AU140" s="152"/>
      <c r="AV140" s="152"/>
      <c r="AW140" s="152"/>
    </row>
    <row r="141" spans="1:49" x14ac:dyDescent="0.2">
      <c r="A141" s="132">
        <v>51</v>
      </c>
      <c r="B141" s="132" t="s">
        <v>151</v>
      </c>
      <c r="C141" s="249">
        <v>788</v>
      </c>
      <c r="D141" s="132">
        <v>51</v>
      </c>
      <c r="E141" s="249">
        <v>785</v>
      </c>
      <c r="F141" s="134">
        <f t="shared" si="11"/>
        <v>3</v>
      </c>
      <c r="G141" s="154">
        <f t="shared" si="12"/>
        <v>3.8216560509554132E-3</v>
      </c>
      <c r="J141" s="262"/>
      <c r="T141" s="155"/>
      <c r="V141" s="155"/>
      <c r="W141" s="155"/>
      <c r="X141" s="155"/>
      <c r="AA141" s="155"/>
      <c r="AL141" s="126"/>
      <c r="AM141" s="151"/>
      <c r="AN141" s="151"/>
      <c r="AO141" s="152"/>
      <c r="AP141" s="152"/>
      <c r="AQ141" s="152"/>
      <c r="AR141" s="152"/>
      <c r="AS141" s="152"/>
      <c r="AT141" s="152"/>
      <c r="AU141" s="152"/>
      <c r="AV141" s="152"/>
      <c r="AW141" s="152"/>
    </row>
    <row r="142" spans="1:49" x14ac:dyDescent="0.2">
      <c r="A142" s="132">
        <v>52</v>
      </c>
      <c r="B142" s="132" t="s">
        <v>49</v>
      </c>
      <c r="C142" s="249">
        <v>71203</v>
      </c>
      <c r="D142" s="132">
        <v>52</v>
      </c>
      <c r="E142" s="249">
        <v>70275</v>
      </c>
      <c r="F142" s="134">
        <f t="shared" si="11"/>
        <v>928</v>
      </c>
      <c r="G142" s="154">
        <f t="shared" si="12"/>
        <v>1.3205265030238333E-2</v>
      </c>
      <c r="J142" s="262"/>
      <c r="AA142" s="155"/>
      <c r="AL142" s="126"/>
      <c r="AM142" s="151"/>
      <c r="AN142" s="151"/>
      <c r="AO142" s="152"/>
      <c r="AP142" s="152"/>
      <c r="AQ142" s="152"/>
      <c r="AR142" s="152"/>
      <c r="AS142" s="152"/>
      <c r="AT142" s="152"/>
      <c r="AU142" s="152"/>
      <c r="AV142" s="152"/>
      <c r="AW142" s="152"/>
    </row>
    <row r="143" spans="1:49" x14ac:dyDescent="0.2">
      <c r="A143" s="132">
        <v>53</v>
      </c>
      <c r="B143" s="132" t="s">
        <v>50</v>
      </c>
      <c r="C143" s="249">
        <v>24319</v>
      </c>
      <c r="D143" s="132">
        <v>53</v>
      </c>
      <c r="E143" s="249">
        <v>24221</v>
      </c>
      <c r="F143" s="134">
        <f t="shared" si="11"/>
        <v>98</v>
      </c>
      <c r="G143" s="154">
        <f t="shared" si="12"/>
        <v>4.0460757194169528E-3</v>
      </c>
      <c r="J143" s="262"/>
      <c r="Y143" s="177"/>
      <c r="Z143" s="155"/>
      <c r="AA143" s="155"/>
      <c r="AB143" s="155"/>
      <c r="AC143" s="155"/>
      <c r="AL143" s="126"/>
      <c r="AM143" s="151"/>
      <c r="AN143" s="151"/>
      <c r="AO143" s="152"/>
      <c r="AP143" s="152"/>
      <c r="AQ143" s="152"/>
      <c r="AR143" s="152"/>
      <c r="AS143" s="152"/>
      <c r="AT143" s="152"/>
      <c r="AU143" s="152"/>
      <c r="AV143" s="152"/>
      <c r="AW143" s="152"/>
    </row>
    <row r="144" spans="1:49" x14ac:dyDescent="0.2">
      <c r="A144" s="132">
        <v>54</v>
      </c>
      <c r="B144" s="132" t="s">
        <v>51</v>
      </c>
      <c r="C144" s="249">
        <v>866308</v>
      </c>
      <c r="D144" s="132">
        <v>54</v>
      </c>
      <c r="E144" s="249">
        <v>853764</v>
      </c>
      <c r="F144" s="134">
        <f t="shared" si="11"/>
        <v>12544</v>
      </c>
      <c r="G144" s="154">
        <f t="shared" si="12"/>
        <v>1.4692584836090594E-2</v>
      </c>
      <c r="J144" s="262"/>
      <c r="AA144" s="155"/>
      <c r="AL144" s="126"/>
      <c r="AM144" s="151"/>
      <c r="AN144" s="151"/>
      <c r="AO144" s="152"/>
      <c r="AP144" s="152"/>
      <c r="AQ144" s="152"/>
      <c r="AR144" s="152"/>
      <c r="AS144" s="152"/>
      <c r="AT144" s="152"/>
      <c r="AU144" s="152"/>
      <c r="AV144" s="152"/>
      <c r="AW144" s="152"/>
    </row>
    <row r="145" spans="1:49" x14ac:dyDescent="0.2">
      <c r="A145" s="132">
        <v>55</v>
      </c>
      <c r="B145" s="132" t="s">
        <v>52</v>
      </c>
      <c r="C145" s="249">
        <v>13143</v>
      </c>
      <c r="D145" s="132">
        <v>55</v>
      </c>
      <c r="E145" s="249">
        <v>12934</v>
      </c>
      <c r="F145" s="134">
        <f t="shared" si="11"/>
        <v>209</v>
      </c>
      <c r="G145" s="154">
        <f t="shared" si="12"/>
        <v>1.6158960878305262E-2</v>
      </c>
      <c r="J145" s="262"/>
      <c r="T145" s="155"/>
      <c r="V145" s="155"/>
      <c r="W145" s="155"/>
      <c r="X145" s="155"/>
      <c r="AA145" s="155"/>
      <c r="AL145" s="126"/>
      <c r="AM145" s="151"/>
      <c r="AN145" s="151"/>
      <c r="AO145" s="152"/>
      <c r="AP145" s="152"/>
      <c r="AQ145" s="152"/>
      <c r="AR145" s="152"/>
      <c r="AS145" s="152"/>
      <c r="AT145" s="152"/>
      <c r="AU145" s="152"/>
      <c r="AV145" s="152"/>
      <c r="AW145" s="152"/>
    </row>
    <row r="146" spans="1:49" x14ac:dyDescent="0.2">
      <c r="A146" s="132">
        <v>56</v>
      </c>
      <c r="B146" s="132" t="s">
        <v>53</v>
      </c>
      <c r="C146" s="249">
        <v>393291</v>
      </c>
      <c r="D146" s="132">
        <v>56</v>
      </c>
      <c r="E146" s="249">
        <v>385518</v>
      </c>
      <c r="F146" s="134">
        <f t="shared" si="11"/>
        <v>7773</v>
      </c>
      <c r="G146" s="154">
        <f t="shared" si="12"/>
        <v>2.0162482685633254E-2</v>
      </c>
      <c r="J146" s="262"/>
      <c r="AA146" s="155"/>
      <c r="AL146" s="126"/>
      <c r="AM146" s="151"/>
      <c r="AN146" s="151"/>
      <c r="AO146" s="152"/>
      <c r="AP146" s="152"/>
      <c r="AQ146" s="152"/>
      <c r="AR146" s="152"/>
      <c r="AS146" s="152"/>
      <c r="AT146" s="152"/>
      <c r="AU146" s="152"/>
      <c r="AV146" s="152"/>
      <c r="AW146" s="152"/>
    </row>
    <row r="147" spans="1:49" x14ac:dyDescent="0.2">
      <c r="A147" s="132">
        <v>57</v>
      </c>
      <c r="B147" s="132" t="s">
        <v>322</v>
      </c>
      <c r="C147" s="249">
        <v>28117</v>
      </c>
      <c r="D147" s="132">
        <v>57</v>
      </c>
      <c r="E147" s="249">
        <v>27674</v>
      </c>
      <c r="F147" s="134">
        <f t="shared" si="11"/>
        <v>443</v>
      </c>
      <c r="G147" s="154">
        <f t="shared" si="12"/>
        <v>1.6007805160078048E-2</v>
      </c>
      <c r="J147" s="262"/>
      <c r="Y147" s="177"/>
      <c r="Z147" s="155"/>
      <c r="AA147" s="155"/>
      <c r="AB147" s="155"/>
      <c r="AC147" s="155"/>
      <c r="AL147" s="126"/>
      <c r="AM147" s="151"/>
      <c r="AN147" s="151"/>
      <c r="AO147" s="152"/>
      <c r="AP147" s="152"/>
      <c r="AQ147" s="152"/>
      <c r="AR147" s="152"/>
      <c r="AS147" s="152"/>
      <c r="AT147" s="152"/>
      <c r="AU147" s="152"/>
      <c r="AV147" s="152"/>
      <c r="AW147" s="152"/>
    </row>
    <row r="148" spans="1:49" x14ac:dyDescent="0.2">
      <c r="A148" s="132">
        <v>58</v>
      </c>
      <c r="B148" s="132" t="s">
        <v>323</v>
      </c>
      <c r="C148" s="249">
        <v>10373</v>
      </c>
      <c r="D148" s="132">
        <v>58</v>
      </c>
      <c r="E148" s="249">
        <v>10234</v>
      </c>
      <c r="F148" s="134">
        <f t="shared" si="11"/>
        <v>139</v>
      </c>
      <c r="G148" s="154">
        <f t="shared" si="12"/>
        <v>1.3582177056869149E-2</v>
      </c>
      <c r="J148" s="262"/>
      <c r="Y148" s="177"/>
      <c r="Z148" s="155"/>
      <c r="AA148" s="155"/>
      <c r="AB148" s="155"/>
      <c r="AC148" s="155"/>
      <c r="AL148" s="126"/>
      <c r="AM148" s="151"/>
      <c r="AN148" s="151"/>
      <c r="AO148" s="152"/>
      <c r="AP148" s="152"/>
      <c r="AQ148" s="152"/>
      <c r="AR148" s="152"/>
      <c r="AS148" s="152"/>
      <c r="AT148" s="152"/>
      <c r="AU148" s="152"/>
      <c r="AV148" s="152"/>
      <c r="AW148" s="152"/>
    </row>
    <row r="149" spans="1:49" x14ac:dyDescent="0.2">
      <c r="A149" s="132">
        <v>59</v>
      </c>
      <c r="B149" s="132" t="s">
        <v>324</v>
      </c>
      <c r="C149" s="249">
        <v>24804</v>
      </c>
      <c r="D149" s="132">
        <v>59</v>
      </c>
      <c r="E149" s="249">
        <v>24464</v>
      </c>
      <c r="F149" s="134">
        <f t="shared" si="11"/>
        <v>340</v>
      </c>
      <c r="G149" s="154">
        <f t="shared" si="12"/>
        <v>1.389797253106595E-2</v>
      </c>
      <c r="J149" s="262"/>
      <c r="T149" s="155"/>
      <c r="V149" s="155"/>
      <c r="W149" s="155"/>
      <c r="X149" s="155"/>
      <c r="Y149" s="177"/>
      <c r="Z149" s="155"/>
      <c r="AA149" s="155"/>
      <c r="AB149" s="155"/>
      <c r="AC149" s="155"/>
      <c r="AL149" s="126"/>
      <c r="AM149" s="151"/>
      <c r="AN149" s="151"/>
      <c r="AO149" s="152"/>
      <c r="AP149" s="152"/>
      <c r="AQ149" s="152"/>
      <c r="AR149" s="152"/>
      <c r="AS149" s="152"/>
      <c r="AT149" s="152"/>
      <c r="AU149" s="152"/>
      <c r="AV149" s="152"/>
      <c r="AW149" s="152"/>
    </row>
    <row r="150" spans="1:49" x14ac:dyDescent="0.2">
      <c r="A150" s="132">
        <v>60</v>
      </c>
      <c r="B150" s="132" t="s">
        <v>246</v>
      </c>
      <c r="C150" s="249">
        <v>69576</v>
      </c>
      <c r="D150" s="132">
        <v>60</v>
      </c>
      <c r="E150" s="249">
        <v>68167</v>
      </c>
      <c r="F150" s="134">
        <f t="shared" si="11"/>
        <v>1409</v>
      </c>
      <c r="G150" s="154">
        <f t="shared" si="12"/>
        <v>2.066982557542496E-2</v>
      </c>
      <c r="J150" s="262"/>
      <c r="T150" s="155"/>
      <c r="V150" s="155"/>
      <c r="W150" s="155"/>
      <c r="X150" s="155"/>
      <c r="AA150" s="155"/>
      <c r="AL150" s="126"/>
      <c r="AM150" s="151"/>
      <c r="AN150" s="151"/>
      <c r="AO150" s="152"/>
      <c r="AP150" s="152"/>
      <c r="AQ150" s="152"/>
      <c r="AR150" s="152"/>
      <c r="AS150" s="152"/>
      <c r="AT150" s="152"/>
      <c r="AU150" s="152"/>
      <c r="AV150" s="152"/>
      <c r="AW150" s="152"/>
    </row>
    <row r="151" spans="1:49" x14ac:dyDescent="0.2">
      <c r="A151" s="132">
        <v>61</v>
      </c>
      <c r="B151" s="132" t="s">
        <v>242</v>
      </c>
      <c r="C151" s="249">
        <v>293260</v>
      </c>
      <c r="D151" s="132">
        <v>61</v>
      </c>
      <c r="E151" s="249">
        <v>288602</v>
      </c>
      <c r="F151" s="134">
        <f t="shared" si="11"/>
        <v>4658</v>
      </c>
      <c r="G151" s="154">
        <f t="shared" si="12"/>
        <v>1.613987429054542E-2</v>
      </c>
      <c r="J151" s="262"/>
      <c r="T151" s="155"/>
      <c r="V151" s="155"/>
      <c r="W151" s="155"/>
      <c r="X151" s="155"/>
      <c r="Y151" s="177"/>
      <c r="Z151" s="155"/>
      <c r="AA151" s="155"/>
      <c r="AB151" s="155"/>
      <c r="AC151" s="155"/>
      <c r="AL151" s="126"/>
      <c r="AM151" s="151"/>
      <c r="AN151" s="151"/>
      <c r="AO151" s="152"/>
      <c r="AP151" s="152"/>
      <c r="AQ151" s="152"/>
      <c r="AR151" s="152"/>
      <c r="AS151" s="152"/>
      <c r="AT151" s="152"/>
      <c r="AU151" s="152"/>
      <c r="AV151" s="152"/>
      <c r="AW151" s="152"/>
    </row>
    <row r="152" spans="1:49" x14ac:dyDescent="0.2">
      <c r="A152" s="132">
        <v>62</v>
      </c>
      <c r="B152" s="132" t="s">
        <v>245</v>
      </c>
      <c r="C152" s="249">
        <v>41833</v>
      </c>
      <c r="D152" s="132">
        <v>62</v>
      </c>
      <c r="E152" s="249">
        <v>40893</v>
      </c>
      <c r="F152" s="134">
        <f t="shared" si="11"/>
        <v>940</v>
      </c>
      <c r="G152" s="154">
        <f t="shared" si="12"/>
        <v>2.2986819260019997E-2</v>
      </c>
      <c r="J152" s="262"/>
      <c r="Y152" s="177"/>
      <c r="Z152" s="155"/>
      <c r="AA152" s="155"/>
      <c r="AB152" s="155"/>
      <c r="AC152" s="155"/>
      <c r="AL152" s="126"/>
      <c r="AM152" s="151"/>
      <c r="AN152" s="151"/>
      <c r="AO152" s="152"/>
      <c r="AP152" s="152"/>
      <c r="AQ152" s="152"/>
      <c r="AR152" s="152"/>
      <c r="AS152" s="152"/>
      <c r="AT152" s="152"/>
      <c r="AU152" s="152"/>
      <c r="AV152" s="152"/>
      <c r="AW152" s="152"/>
    </row>
    <row r="153" spans="1:49" x14ac:dyDescent="0.2">
      <c r="A153" s="132">
        <v>63</v>
      </c>
      <c r="B153" s="132" t="s">
        <v>239</v>
      </c>
      <c r="C153" s="249">
        <v>2744</v>
      </c>
      <c r="D153" s="132">
        <v>63</v>
      </c>
      <c r="E153" s="249">
        <v>2683</v>
      </c>
      <c r="F153" s="134">
        <f t="shared" si="11"/>
        <v>61</v>
      </c>
      <c r="G153" s="154">
        <f t="shared" si="12"/>
        <v>2.2735743570629907E-2</v>
      </c>
      <c r="J153" s="262"/>
      <c r="T153" s="155"/>
      <c r="V153" s="155"/>
      <c r="W153" s="155"/>
      <c r="X153" s="155"/>
      <c r="Y153" s="177"/>
      <c r="Z153" s="155"/>
      <c r="AB153" s="155"/>
      <c r="AC153" s="155"/>
      <c r="AL153" s="126"/>
      <c r="AM153" s="151"/>
      <c r="AN153" s="151"/>
      <c r="AO153" s="152"/>
      <c r="AP153" s="152"/>
      <c r="AQ153" s="152"/>
      <c r="AR153" s="152"/>
      <c r="AS153" s="152"/>
      <c r="AT153" s="152"/>
      <c r="AU153" s="152"/>
      <c r="AV153" s="152"/>
      <c r="AW153" s="152"/>
    </row>
    <row r="154" spans="1:49" x14ac:dyDescent="0.2">
      <c r="A154" s="132">
        <v>64</v>
      </c>
      <c r="B154" s="132" t="s">
        <v>248</v>
      </c>
      <c r="C154" s="249">
        <v>343800</v>
      </c>
      <c r="D154" s="132">
        <v>64</v>
      </c>
      <c r="E154" s="249">
        <v>337174</v>
      </c>
      <c r="F154" s="134">
        <f t="shared" si="11"/>
        <v>6626</v>
      </c>
      <c r="G154" s="154">
        <f t="shared" si="12"/>
        <v>1.9651574557943308E-2</v>
      </c>
      <c r="J154" s="262"/>
      <c r="T154" s="155"/>
      <c r="V154" s="155"/>
      <c r="W154" s="155"/>
      <c r="X154" s="155"/>
      <c r="AL154" s="126"/>
      <c r="AM154" s="151"/>
      <c r="AN154" s="151"/>
      <c r="AO154" s="152"/>
      <c r="AP154" s="152"/>
      <c r="AQ154" s="152"/>
      <c r="AR154" s="152"/>
      <c r="AS154" s="152"/>
      <c r="AT154" s="152"/>
      <c r="AU154" s="152"/>
      <c r="AV154" s="152"/>
      <c r="AW154" s="152"/>
    </row>
    <row r="155" spans="1:49" x14ac:dyDescent="0.2">
      <c r="A155" s="132">
        <v>65</v>
      </c>
      <c r="B155" s="132" t="s">
        <v>249</v>
      </c>
      <c r="C155" s="249">
        <v>1100129</v>
      </c>
      <c r="D155" s="132">
        <v>65</v>
      </c>
      <c r="E155" s="249">
        <v>1078008</v>
      </c>
      <c r="F155" s="134">
        <f t="shared" ref="F155:F175" si="13">+C155-E155</f>
        <v>22121</v>
      </c>
      <c r="G155" s="154">
        <f t="shared" ref="G155:G175" si="14">C155/E155-1</f>
        <v>2.0520255879362681E-2</v>
      </c>
      <c r="J155" s="262"/>
      <c r="T155" s="155"/>
      <c r="V155" s="155"/>
      <c r="W155" s="155"/>
      <c r="X155" s="155"/>
      <c r="AL155" s="126"/>
      <c r="AM155" s="151"/>
      <c r="AN155" s="151"/>
      <c r="AO155" s="152"/>
      <c r="AP155" s="152"/>
      <c r="AQ155" s="152"/>
      <c r="AR155" s="152"/>
      <c r="AS155" s="152"/>
      <c r="AT155" s="152"/>
      <c r="AU155" s="152"/>
      <c r="AV155" s="152"/>
      <c r="AW155" s="152"/>
    </row>
    <row r="156" spans="1:49" x14ac:dyDescent="0.2">
      <c r="A156" s="132">
        <v>66</v>
      </c>
      <c r="B156" s="132" t="s">
        <v>247</v>
      </c>
      <c r="C156" s="249">
        <v>1525323</v>
      </c>
      <c r="D156" s="132">
        <v>66</v>
      </c>
      <c r="E156" s="249">
        <v>1498186</v>
      </c>
      <c r="F156" s="134">
        <f t="shared" si="13"/>
        <v>27137</v>
      </c>
      <c r="G156" s="154">
        <f t="shared" si="14"/>
        <v>1.8113238276155297E-2</v>
      </c>
      <c r="J156" s="262"/>
      <c r="AA156" s="155"/>
      <c r="AL156" s="126"/>
      <c r="AM156" s="151"/>
      <c r="AN156" s="151"/>
      <c r="AO156" s="152"/>
      <c r="AP156" s="152"/>
      <c r="AQ156" s="152"/>
      <c r="AR156" s="152"/>
      <c r="AS156" s="152"/>
      <c r="AT156" s="152"/>
      <c r="AU156" s="152"/>
      <c r="AV156" s="152"/>
      <c r="AW156" s="152"/>
    </row>
    <row r="157" spans="1:49" x14ac:dyDescent="0.2">
      <c r="A157" s="132">
        <v>67</v>
      </c>
      <c r="B157" s="132" t="s">
        <v>240</v>
      </c>
      <c r="C157" s="249">
        <v>2563</v>
      </c>
      <c r="D157" s="132">
        <v>67</v>
      </c>
      <c r="E157" s="249">
        <v>2499</v>
      </c>
      <c r="F157" s="134">
        <f t="shared" si="13"/>
        <v>64</v>
      </c>
      <c r="G157" s="154">
        <f t="shared" si="14"/>
        <v>2.5610244097639123E-2</v>
      </c>
      <c r="J157" s="262"/>
      <c r="Y157" s="177"/>
      <c r="Z157" s="155"/>
      <c r="AB157" s="155"/>
      <c r="AC157" s="155"/>
      <c r="AL157" s="126"/>
      <c r="AM157" s="151"/>
      <c r="AN157" s="151"/>
      <c r="AO157" s="152"/>
      <c r="AP157" s="152"/>
      <c r="AQ157" s="152"/>
      <c r="AR157" s="152"/>
      <c r="AS157" s="152"/>
      <c r="AT157" s="152"/>
      <c r="AU157" s="152"/>
      <c r="AV157" s="152"/>
      <c r="AW157" s="152"/>
    </row>
    <row r="158" spans="1:49" x14ac:dyDescent="0.2">
      <c r="A158" s="132">
        <v>68</v>
      </c>
      <c r="B158" s="132" t="s">
        <v>237</v>
      </c>
      <c r="C158" s="249">
        <v>4092</v>
      </c>
      <c r="D158" s="132">
        <v>68</v>
      </c>
      <c r="E158" s="249">
        <v>3984</v>
      </c>
      <c r="F158" s="134">
        <f t="shared" si="13"/>
        <v>108</v>
      </c>
      <c r="G158" s="154">
        <f t="shared" si="14"/>
        <v>2.7108433734939652E-2</v>
      </c>
      <c r="J158" s="262"/>
      <c r="AL158" s="126"/>
      <c r="AM158" s="151"/>
      <c r="AN158" s="151"/>
      <c r="AO158" s="152"/>
      <c r="AP158" s="152"/>
      <c r="AQ158" s="152"/>
      <c r="AR158" s="152"/>
      <c r="AS158" s="152"/>
      <c r="AT158" s="152"/>
      <c r="AU158" s="152"/>
      <c r="AV158" s="152"/>
      <c r="AW158" s="152"/>
    </row>
    <row r="159" spans="1:49" x14ac:dyDescent="0.2">
      <c r="A159" s="132">
        <v>69</v>
      </c>
      <c r="B159" s="132" t="s">
        <v>243</v>
      </c>
      <c r="C159" s="249">
        <v>4320</v>
      </c>
      <c r="D159" s="132">
        <v>69</v>
      </c>
      <c r="E159" s="249">
        <v>4208</v>
      </c>
      <c r="F159" s="134">
        <f t="shared" si="13"/>
        <v>112</v>
      </c>
      <c r="G159" s="154">
        <f t="shared" si="14"/>
        <v>2.6615969581748944E-2</v>
      </c>
      <c r="J159" s="262"/>
      <c r="T159" s="155"/>
      <c r="V159" s="155"/>
      <c r="W159" s="155"/>
      <c r="X159" s="155"/>
      <c r="AL159" s="126"/>
      <c r="AM159" s="151"/>
      <c r="AN159" s="151"/>
      <c r="AO159" s="152"/>
      <c r="AP159" s="152"/>
      <c r="AQ159" s="152"/>
      <c r="AR159" s="152"/>
      <c r="AS159" s="152"/>
      <c r="AT159" s="152"/>
      <c r="AU159" s="152"/>
      <c r="AV159" s="152"/>
      <c r="AW159" s="152"/>
    </row>
    <row r="160" spans="1:49" x14ac:dyDescent="0.2">
      <c r="A160" s="132">
        <v>70</v>
      </c>
      <c r="B160" s="132" t="s">
        <v>287</v>
      </c>
      <c r="C160" s="249">
        <v>73018</v>
      </c>
      <c r="D160" s="132">
        <v>70</v>
      </c>
      <c r="E160" s="249">
        <v>69201</v>
      </c>
      <c r="F160" s="134">
        <f t="shared" si="13"/>
        <v>3817</v>
      </c>
      <c r="G160" s="154">
        <f t="shared" si="14"/>
        <v>5.5158162454299831E-2</v>
      </c>
      <c r="J160" s="262"/>
      <c r="AA160" s="155"/>
      <c r="AL160" s="126"/>
      <c r="AM160" s="151"/>
      <c r="AN160" s="151"/>
      <c r="AO160" s="152"/>
      <c r="AP160" s="152"/>
      <c r="AQ160" s="152"/>
      <c r="AR160" s="152"/>
      <c r="AS160" s="152"/>
      <c r="AT160" s="152"/>
      <c r="AU160" s="152"/>
      <c r="AV160" s="152"/>
      <c r="AW160" s="152"/>
    </row>
    <row r="161" spans="1:49" x14ac:dyDescent="0.2">
      <c r="A161" s="132">
        <v>71</v>
      </c>
      <c r="B161" s="132" t="s">
        <v>288</v>
      </c>
      <c r="C161" s="249">
        <v>9731</v>
      </c>
      <c r="D161" s="132">
        <v>71</v>
      </c>
      <c r="E161" s="249">
        <v>9376</v>
      </c>
      <c r="F161" s="134">
        <f t="shared" si="13"/>
        <v>355</v>
      </c>
      <c r="G161" s="154">
        <f t="shared" si="14"/>
        <v>3.7862627986348096E-2</v>
      </c>
      <c r="J161" s="262"/>
      <c r="AA161" s="155"/>
      <c r="AL161" s="126"/>
      <c r="AM161" s="151"/>
      <c r="AN161" s="151"/>
      <c r="AO161" s="152"/>
      <c r="AP161" s="152"/>
      <c r="AQ161" s="152"/>
      <c r="AR161" s="152"/>
      <c r="AS161" s="152"/>
      <c r="AT161" s="152"/>
      <c r="AU161" s="152"/>
      <c r="AV161" s="152"/>
      <c r="AW161" s="152"/>
    </row>
    <row r="162" spans="1:49" x14ac:dyDescent="0.2">
      <c r="A162" s="132">
        <v>72</v>
      </c>
      <c r="B162" s="132" t="s">
        <v>289</v>
      </c>
      <c r="C162" s="249">
        <v>7830</v>
      </c>
      <c r="D162" s="132">
        <v>72</v>
      </c>
      <c r="E162" s="249">
        <v>7574</v>
      </c>
      <c r="F162" s="134">
        <f t="shared" si="13"/>
        <v>256</v>
      </c>
      <c r="G162" s="154">
        <f t="shared" si="14"/>
        <v>3.3799841563242783E-2</v>
      </c>
      <c r="J162" s="262"/>
      <c r="Y162" s="177"/>
      <c r="Z162" s="155"/>
      <c r="AA162" s="155"/>
      <c r="AB162" s="155"/>
      <c r="AC162" s="155"/>
      <c r="AL162" s="126"/>
      <c r="AM162" s="151"/>
      <c r="AN162" s="151"/>
      <c r="AO162" s="152"/>
      <c r="AP162" s="152"/>
      <c r="AQ162" s="152"/>
      <c r="AR162" s="152"/>
      <c r="AS162" s="152"/>
      <c r="AT162" s="152"/>
      <c r="AU162" s="152"/>
      <c r="AV162" s="152"/>
      <c r="AW162" s="152"/>
    </row>
    <row r="163" spans="1:49" x14ac:dyDescent="0.2">
      <c r="A163" s="132">
        <v>73</v>
      </c>
      <c r="B163" s="132" t="s">
        <v>290</v>
      </c>
      <c r="C163" s="249">
        <v>670</v>
      </c>
      <c r="D163" s="132">
        <v>73</v>
      </c>
      <c r="E163" s="249">
        <v>655</v>
      </c>
      <c r="F163" s="134">
        <f t="shared" si="13"/>
        <v>15</v>
      </c>
      <c r="G163" s="154">
        <f t="shared" si="14"/>
        <v>2.2900763358778553E-2</v>
      </c>
      <c r="J163" s="262"/>
      <c r="Y163" s="177"/>
      <c r="Z163" s="155"/>
      <c r="AB163" s="155"/>
      <c r="AC163" s="155"/>
      <c r="AL163" s="126"/>
      <c r="AM163" s="151"/>
      <c r="AN163" s="151"/>
      <c r="AO163" s="152"/>
      <c r="AP163" s="152"/>
      <c r="AQ163" s="152"/>
      <c r="AR163" s="152"/>
      <c r="AS163" s="152"/>
      <c r="AT163" s="152"/>
      <c r="AU163" s="152"/>
      <c r="AV163" s="152"/>
      <c r="AW163" s="152"/>
    </row>
    <row r="164" spans="1:49" x14ac:dyDescent="0.2">
      <c r="A164" s="132">
        <v>74</v>
      </c>
      <c r="B164" s="132" t="s">
        <v>291</v>
      </c>
      <c r="C164" s="249">
        <v>9499</v>
      </c>
      <c r="D164" s="132">
        <v>74</v>
      </c>
      <c r="E164" s="249">
        <v>9145</v>
      </c>
      <c r="F164" s="134">
        <f t="shared" si="13"/>
        <v>354</v>
      </c>
      <c r="G164" s="154">
        <f t="shared" si="14"/>
        <v>3.8709677419354938E-2</v>
      </c>
      <c r="J164" s="262"/>
      <c r="T164" s="155"/>
      <c r="V164" s="155"/>
      <c r="W164" s="155"/>
      <c r="X164" s="155"/>
      <c r="AA164" s="155"/>
      <c r="AL164" s="126"/>
      <c r="AM164" s="151"/>
      <c r="AN164" s="151"/>
      <c r="AO164" s="152"/>
      <c r="AP164" s="152"/>
      <c r="AQ164" s="152"/>
      <c r="AR164" s="152"/>
      <c r="AS164" s="152"/>
      <c r="AT164" s="152"/>
      <c r="AU164" s="152"/>
      <c r="AV164" s="152"/>
      <c r="AW164" s="152"/>
    </row>
    <row r="165" spans="1:49" x14ac:dyDescent="0.2">
      <c r="A165" s="132">
        <v>75</v>
      </c>
      <c r="B165" s="132" t="s">
        <v>292</v>
      </c>
      <c r="C165" s="249">
        <v>26373</v>
      </c>
      <c r="D165" s="132">
        <v>75</v>
      </c>
      <c r="E165" s="249">
        <v>25929</v>
      </c>
      <c r="F165" s="134">
        <f t="shared" si="13"/>
        <v>444</v>
      </c>
      <c r="G165" s="154">
        <f t="shared" si="14"/>
        <v>1.7123683906051124E-2</v>
      </c>
      <c r="J165" s="262"/>
      <c r="T165" s="155"/>
      <c r="V165" s="155"/>
      <c r="W165" s="155"/>
      <c r="X165" s="155"/>
      <c r="Y165" s="177"/>
      <c r="Z165" s="155"/>
      <c r="AA165" s="155"/>
      <c r="AB165" s="155"/>
      <c r="AC165" s="155"/>
      <c r="AL165" s="126"/>
      <c r="AM165" s="151"/>
      <c r="AN165" s="151"/>
      <c r="AO165" s="152"/>
      <c r="AP165" s="152"/>
      <c r="AQ165" s="152"/>
      <c r="AR165" s="152"/>
      <c r="AS165" s="152"/>
      <c r="AT165" s="152"/>
      <c r="AU165" s="152"/>
      <c r="AV165" s="152"/>
      <c r="AW165" s="152"/>
    </row>
    <row r="166" spans="1:49" x14ac:dyDescent="0.2">
      <c r="A166" s="132">
        <v>76</v>
      </c>
      <c r="B166" s="132" t="s">
        <v>293</v>
      </c>
      <c r="C166" s="249">
        <v>705010</v>
      </c>
      <c r="D166" s="132">
        <v>76</v>
      </c>
      <c r="E166" s="249">
        <v>686821</v>
      </c>
      <c r="F166" s="134">
        <f t="shared" si="13"/>
        <v>18189</v>
      </c>
      <c r="G166" s="154">
        <f t="shared" si="14"/>
        <v>2.6482882730725965E-2</v>
      </c>
      <c r="J166" s="262"/>
      <c r="AA166" s="155"/>
      <c r="AL166" s="151"/>
      <c r="AM166" s="151"/>
      <c r="AN166" s="152"/>
      <c r="AO166" s="152"/>
      <c r="AP166" s="152"/>
      <c r="AQ166" s="152"/>
      <c r="AR166" s="152"/>
      <c r="AS166" s="152"/>
      <c r="AT166" s="152"/>
      <c r="AU166" s="152"/>
      <c r="AV166" s="152"/>
    </row>
    <row r="167" spans="1:49" x14ac:dyDescent="0.2">
      <c r="A167" s="132">
        <v>77</v>
      </c>
      <c r="B167" s="132" t="s">
        <v>294</v>
      </c>
      <c r="C167" s="249">
        <v>1099</v>
      </c>
      <c r="D167" s="132">
        <v>77</v>
      </c>
      <c r="E167" s="249">
        <v>1065</v>
      </c>
      <c r="F167" s="134">
        <f t="shared" si="13"/>
        <v>34</v>
      </c>
      <c r="G167" s="154">
        <f t="shared" si="14"/>
        <v>3.1924882629108087E-2</v>
      </c>
      <c r="J167" s="262"/>
      <c r="T167" s="155"/>
      <c r="V167" s="155"/>
      <c r="W167" s="155"/>
      <c r="X167" s="155"/>
      <c r="Y167" s="177"/>
      <c r="Z167" s="155"/>
      <c r="AA167" s="155"/>
      <c r="AB167" s="155"/>
      <c r="AC167" s="155"/>
      <c r="AL167" s="151"/>
      <c r="AM167" s="151"/>
      <c r="AN167" s="152"/>
      <c r="AO167" s="152"/>
      <c r="AP167" s="152"/>
      <c r="AQ167" s="152"/>
      <c r="AR167" s="152"/>
      <c r="AS167" s="152"/>
      <c r="AT167" s="152"/>
      <c r="AU167" s="152"/>
      <c r="AV167" s="152"/>
    </row>
    <row r="168" spans="1:49" x14ac:dyDescent="0.2">
      <c r="A168" s="132">
        <v>78</v>
      </c>
      <c r="B168" s="132" t="s">
        <v>295</v>
      </c>
      <c r="C168" s="249">
        <v>14585</v>
      </c>
      <c r="D168" s="132">
        <v>78</v>
      </c>
      <c r="E168" s="249">
        <v>14290</v>
      </c>
      <c r="F168" s="134">
        <f t="shared" si="13"/>
        <v>295</v>
      </c>
      <c r="G168" s="154">
        <f t="shared" si="14"/>
        <v>2.0643806857942648E-2</v>
      </c>
      <c r="J168" s="262"/>
      <c r="AL168" s="151"/>
      <c r="AM168" s="151"/>
      <c r="AN168" s="152"/>
      <c r="AO168" s="152"/>
      <c r="AP168" s="152"/>
      <c r="AQ168" s="152"/>
      <c r="AR168" s="152"/>
      <c r="AS168" s="152"/>
      <c r="AT168" s="152"/>
      <c r="AU168" s="152"/>
      <c r="AV168" s="152"/>
    </row>
    <row r="169" spans="1:49" x14ac:dyDescent="0.2">
      <c r="A169" s="132">
        <v>79</v>
      </c>
      <c r="B169" s="132" t="s">
        <v>296</v>
      </c>
      <c r="C169" s="249">
        <v>5216</v>
      </c>
      <c r="D169" s="132">
        <v>79</v>
      </c>
      <c r="E169" s="249">
        <v>5091</v>
      </c>
      <c r="F169" s="134">
        <f t="shared" si="13"/>
        <v>125</v>
      </c>
      <c r="G169" s="154">
        <f t="shared" si="14"/>
        <v>2.4553132979768133E-2</v>
      </c>
      <c r="J169" s="262"/>
      <c r="T169" s="155"/>
      <c r="V169" s="155"/>
      <c r="W169" s="155"/>
      <c r="X169" s="155"/>
      <c r="AL169" s="151"/>
      <c r="AM169" s="151"/>
      <c r="AN169" s="152"/>
      <c r="AO169" s="152"/>
      <c r="AP169" s="152"/>
      <c r="AQ169" s="152"/>
      <c r="AR169" s="152"/>
      <c r="AS169" s="152"/>
      <c r="AT169" s="152"/>
      <c r="AU169" s="152"/>
      <c r="AV169" s="152"/>
    </row>
    <row r="170" spans="1:49" x14ac:dyDescent="0.2">
      <c r="A170" s="132">
        <v>80</v>
      </c>
      <c r="B170" s="132" t="s">
        <v>297</v>
      </c>
      <c r="C170" s="249">
        <v>250794</v>
      </c>
      <c r="D170" s="132">
        <v>80</v>
      </c>
      <c r="E170" s="249">
        <v>240931</v>
      </c>
      <c r="F170" s="134">
        <f t="shared" si="13"/>
        <v>9863</v>
      </c>
      <c r="G170" s="154">
        <f t="shared" si="14"/>
        <v>4.0937031764280984E-2</v>
      </c>
      <c r="J170" s="262"/>
      <c r="AA170" s="155"/>
      <c r="AL170" s="151"/>
      <c r="AM170" s="151"/>
      <c r="AN170" s="152"/>
      <c r="AO170" s="152"/>
      <c r="AP170" s="152"/>
      <c r="AQ170" s="152"/>
      <c r="AR170" s="152"/>
      <c r="AS170" s="152"/>
      <c r="AT170" s="152"/>
      <c r="AU170" s="152"/>
      <c r="AV170" s="152"/>
    </row>
    <row r="171" spans="1:49" x14ac:dyDescent="0.2">
      <c r="A171" s="132">
        <v>81</v>
      </c>
      <c r="B171" s="132" t="s">
        <v>372</v>
      </c>
      <c r="C171" s="251">
        <v>9438</v>
      </c>
      <c r="D171" s="132">
        <v>81</v>
      </c>
      <c r="E171" s="251">
        <v>8351</v>
      </c>
      <c r="F171" s="134">
        <f t="shared" si="13"/>
        <v>1087</v>
      </c>
      <c r="G171" s="154">
        <f t="shared" si="14"/>
        <v>0.13016405220931615</v>
      </c>
      <c r="J171" s="262"/>
      <c r="AL171" s="151"/>
      <c r="AM171" s="151"/>
      <c r="AN171" s="152"/>
      <c r="AO171" s="152"/>
      <c r="AP171" s="152"/>
      <c r="AQ171" s="152"/>
      <c r="AR171" s="152"/>
      <c r="AS171" s="152"/>
      <c r="AT171" s="152"/>
      <c r="AU171" s="152"/>
      <c r="AV171" s="152"/>
    </row>
    <row r="172" spans="1:49" x14ac:dyDescent="0.2">
      <c r="A172" s="132">
        <v>82</v>
      </c>
      <c r="B172" s="132" t="s">
        <v>373</v>
      </c>
      <c r="C172" s="251">
        <v>8993</v>
      </c>
      <c r="D172" s="132">
        <v>82</v>
      </c>
      <c r="E172" s="251">
        <v>8243</v>
      </c>
      <c r="F172" s="134">
        <f t="shared" si="13"/>
        <v>750</v>
      </c>
      <c r="G172" s="154">
        <f t="shared" si="14"/>
        <v>9.0986291398762686E-2</v>
      </c>
      <c r="J172" s="262"/>
      <c r="AA172" s="155"/>
      <c r="AL172" s="151"/>
      <c r="AM172" s="151"/>
      <c r="AN172" s="152"/>
      <c r="AO172" s="152"/>
      <c r="AP172" s="152"/>
      <c r="AQ172" s="152"/>
      <c r="AR172" s="152"/>
      <c r="AS172" s="152"/>
      <c r="AT172" s="152"/>
      <c r="AU172" s="152"/>
      <c r="AV172" s="152"/>
    </row>
    <row r="173" spans="1:49" x14ac:dyDescent="0.2">
      <c r="A173" s="132">
        <v>83</v>
      </c>
      <c r="B173" s="132" t="s">
        <v>374</v>
      </c>
      <c r="C173" s="251">
        <v>6823</v>
      </c>
      <c r="D173" s="132">
        <v>83</v>
      </c>
      <c r="E173" s="251">
        <v>6129</v>
      </c>
      <c r="F173" s="134">
        <f t="shared" si="13"/>
        <v>694</v>
      </c>
      <c r="G173" s="154">
        <f t="shared" si="14"/>
        <v>0.11323217490618376</v>
      </c>
      <c r="J173" s="262"/>
      <c r="AL173" s="151"/>
      <c r="AM173" s="151"/>
      <c r="AN173" s="152"/>
      <c r="AO173" s="152"/>
      <c r="AP173" s="152"/>
      <c r="AQ173" s="152"/>
      <c r="AR173" s="152"/>
      <c r="AS173" s="152"/>
      <c r="AT173" s="152"/>
      <c r="AU173" s="152"/>
      <c r="AV173" s="152"/>
    </row>
    <row r="174" spans="1:49" x14ac:dyDescent="0.2">
      <c r="A174" s="132">
        <v>84</v>
      </c>
      <c r="B174" s="132" t="s">
        <v>375</v>
      </c>
      <c r="C174" s="251">
        <v>2863</v>
      </c>
      <c r="D174" s="132">
        <v>84</v>
      </c>
      <c r="E174" s="251">
        <v>2642</v>
      </c>
      <c r="F174" s="134">
        <f t="shared" si="13"/>
        <v>221</v>
      </c>
      <c r="G174" s="154">
        <f t="shared" si="14"/>
        <v>8.3648750946252903E-2</v>
      </c>
      <c r="J174" s="262"/>
      <c r="AA174" s="155"/>
      <c r="AL174" s="151"/>
      <c r="AM174" s="151"/>
      <c r="AN174" s="152"/>
      <c r="AO174" s="152"/>
      <c r="AP174" s="152"/>
      <c r="AQ174" s="152"/>
      <c r="AR174" s="152"/>
      <c r="AS174" s="152"/>
      <c r="AT174" s="152"/>
      <c r="AU174" s="152"/>
      <c r="AV174" s="152"/>
    </row>
    <row r="175" spans="1:49" x14ac:dyDescent="0.2">
      <c r="A175" s="132">
        <v>85</v>
      </c>
      <c r="B175" s="132" t="s">
        <v>376</v>
      </c>
      <c r="C175" s="251">
        <v>45933</v>
      </c>
      <c r="D175" s="132">
        <v>85</v>
      </c>
      <c r="E175" s="251">
        <v>40485</v>
      </c>
      <c r="F175" s="134">
        <f t="shared" si="13"/>
        <v>5448</v>
      </c>
      <c r="G175" s="154">
        <f t="shared" si="14"/>
        <v>0.13456835865135242</v>
      </c>
      <c r="J175" s="262"/>
      <c r="AA175" s="155"/>
    </row>
    <row r="176" spans="1:49" x14ac:dyDescent="0.2">
      <c r="C176" s="258">
        <f>SUM(C91:C175)</f>
        <v>43548874</v>
      </c>
      <c r="E176" s="258">
        <v>42807135</v>
      </c>
      <c r="J176" s="263"/>
      <c r="AA176" s="155"/>
    </row>
    <row r="177" spans="3:27" x14ac:dyDescent="0.2">
      <c r="C177" s="252"/>
      <c r="J177" s="160"/>
    </row>
    <row r="178" spans="3:27" x14ac:dyDescent="0.2">
      <c r="AA178" s="155"/>
    </row>
    <row r="180" spans="3:27" x14ac:dyDescent="0.2">
      <c r="AA180" s="155"/>
    </row>
  </sheetData>
  <conditionalFormatting sqref="K2:K86">
    <cfRule type="cellIs" dxfId="5" priority="5" operator="lessThan">
      <formula>1</formula>
    </cfRule>
    <cfRule type="cellIs" dxfId="4" priority="6" operator="lessThan">
      <formula>0</formula>
    </cfRule>
  </conditionalFormatting>
  <conditionalFormatting sqref="F91:F175">
    <cfRule type="cellIs" dxfId="3" priority="4" operator="lessThan">
      <formula>0</formula>
    </cfRule>
  </conditionalFormatting>
  <conditionalFormatting sqref="G91:G175">
    <cfRule type="cellIs" dxfId="2" priority="3" operator="lessThan">
      <formula>0</formula>
    </cfRule>
  </conditionalFormatting>
  <conditionalFormatting sqref="F171:F175">
    <cfRule type="cellIs" dxfId="1" priority="2" operator="lessThan">
      <formula>0</formula>
    </cfRule>
  </conditionalFormatting>
  <conditionalFormatting sqref="G171:G175">
    <cfRule type="cellIs" dxfId="0" priority="1" operator="lessThan">
      <formula>0</formula>
    </cfRule>
  </conditionalFormatting>
  <pageMargins left="0.25" right="0.25" top="0.75" bottom="0.75" header="0.3" footer="0.3"/>
  <pageSetup scale="86" orientation="portrait"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75"/>
  <sheetViews>
    <sheetView showGridLines="0" zoomScaleNormal="100" workbookViewId="0"/>
  </sheetViews>
  <sheetFormatPr baseColWidth="10" defaultColWidth="11.42578125" defaultRowHeight="12.75" x14ac:dyDescent="0.2"/>
  <cols>
    <col min="1" max="1" width="7.28515625" style="20" customWidth="1"/>
    <col min="2" max="3" width="9" style="20" customWidth="1"/>
    <col min="4" max="4" width="21.85546875" style="20" bestFit="1" customWidth="1"/>
    <col min="5" max="5" width="13.140625" style="20" customWidth="1"/>
    <col min="6" max="6" width="11.5703125" style="20" bestFit="1" customWidth="1"/>
    <col min="7" max="7" width="10.5703125" style="20" bestFit="1" customWidth="1"/>
    <col min="8" max="8" width="9.7109375" style="20" customWidth="1"/>
    <col min="9" max="9" width="7.140625" style="20" bestFit="1" customWidth="1"/>
    <col min="10" max="10" width="11.28515625" style="20" customWidth="1"/>
    <col min="11" max="11" width="13.5703125" style="20" customWidth="1"/>
    <col min="12" max="13" width="10.5703125" style="20" customWidth="1"/>
    <col min="14" max="16384" width="11.42578125" style="20"/>
  </cols>
  <sheetData>
    <row r="1" spans="1:18" x14ac:dyDescent="0.2">
      <c r="A1" s="107"/>
      <c r="B1" s="107"/>
      <c r="C1" s="107"/>
      <c r="D1" s="107"/>
      <c r="E1" s="108"/>
      <c r="F1" s="107"/>
      <c r="G1" s="107"/>
    </row>
    <row r="2" spans="1:18" x14ac:dyDescent="0.2">
      <c r="A2" s="107"/>
      <c r="B2" s="109"/>
      <c r="C2" s="109"/>
      <c r="D2" s="109"/>
      <c r="E2" s="109"/>
      <c r="F2" s="109"/>
      <c r="G2" s="109"/>
    </row>
    <row r="3" spans="1:18" x14ac:dyDescent="0.2">
      <c r="A3" s="107"/>
      <c r="B3" s="109"/>
      <c r="C3" s="109"/>
      <c r="D3" s="109"/>
      <c r="E3" s="109"/>
      <c r="F3" s="109"/>
      <c r="G3" s="109"/>
    </row>
    <row r="13" spans="1:18" x14ac:dyDescent="0.2">
      <c r="Q13" s="247"/>
      <c r="R13" s="247"/>
    </row>
    <row r="14" spans="1:18" x14ac:dyDescent="0.2">
      <c r="Q14" s="445"/>
      <c r="R14" s="445"/>
    </row>
    <row r="15" spans="1:18" x14ac:dyDescent="0.2">
      <c r="Q15" s="247"/>
      <c r="R15" s="247"/>
    </row>
    <row r="28" spans="17:18" x14ac:dyDescent="0.2">
      <c r="Q28" s="74"/>
      <c r="R28" s="74"/>
    </row>
    <row r="29" spans="17:18" x14ac:dyDescent="0.2">
      <c r="Q29" s="119"/>
      <c r="R29" s="119"/>
    </row>
    <row r="30" spans="17:18" x14ac:dyDescent="0.2">
      <c r="Q30" s="446"/>
      <c r="R30" s="446"/>
    </row>
    <row r="31" spans="17:18" x14ac:dyDescent="0.2">
      <c r="Q31" s="119"/>
      <c r="R31" s="119"/>
    </row>
    <row r="40" spans="4:17" x14ac:dyDescent="0.2">
      <c r="D40" s="325"/>
      <c r="E40" s="326" t="s">
        <v>191</v>
      </c>
      <c r="F40" s="326" t="s">
        <v>54</v>
      </c>
      <c r="G40" s="326" t="s">
        <v>55</v>
      </c>
      <c r="H40" s="327" t="s">
        <v>54</v>
      </c>
      <c r="I40" s="327" t="s">
        <v>55</v>
      </c>
      <c r="J40" s="327" t="s">
        <v>87</v>
      </c>
      <c r="K40" s="121"/>
      <c r="L40" s="121"/>
      <c r="M40" s="121"/>
    </row>
    <row r="41" spans="4:17" x14ac:dyDescent="0.2">
      <c r="D41" s="328" t="s">
        <v>309</v>
      </c>
      <c r="E41" s="328" t="s">
        <v>192</v>
      </c>
      <c r="F41" s="329">
        <v>1938014</v>
      </c>
      <c r="G41" s="329">
        <v>83835</v>
      </c>
      <c r="H41" s="330">
        <v>0.95853547915793913</v>
      </c>
      <c r="I41" s="330">
        <v>4.1464520842060905E-2</v>
      </c>
      <c r="J41" s="329">
        <v>2021849</v>
      </c>
      <c r="K41" s="120"/>
      <c r="L41" s="120"/>
      <c r="M41" s="120"/>
    </row>
    <row r="42" spans="4:17" x14ac:dyDescent="0.2">
      <c r="D42" s="331" t="s">
        <v>310</v>
      </c>
      <c r="E42" s="331" t="s">
        <v>193</v>
      </c>
      <c r="F42" s="332">
        <v>1438425</v>
      </c>
      <c r="G42" s="332">
        <v>97042</v>
      </c>
      <c r="H42" s="333">
        <v>0.93679968374442435</v>
      </c>
      <c r="I42" s="333">
        <v>6.3200316255575664E-2</v>
      </c>
      <c r="J42" s="332">
        <v>1535467</v>
      </c>
      <c r="K42" s="120"/>
      <c r="L42" s="120"/>
      <c r="M42" s="120"/>
      <c r="N42" s="117"/>
      <c r="O42" s="117"/>
      <c r="P42" s="117"/>
      <c r="Q42" s="117"/>
    </row>
    <row r="43" spans="4:17" x14ac:dyDescent="0.2">
      <c r="D43" s="441" t="s">
        <v>311</v>
      </c>
      <c r="E43" s="334" t="s">
        <v>194</v>
      </c>
      <c r="F43" s="335">
        <v>2043165</v>
      </c>
      <c r="G43" s="335">
        <v>97634</v>
      </c>
      <c r="H43" s="336">
        <v>0.95439366330047803</v>
      </c>
      <c r="I43" s="336">
        <v>4.5606336699522E-2</v>
      </c>
      <c r="J43" s="335">
        <v>2140799</v>
      </c>
      <c r="K43" s="120"/>
      <c r="L43" s="120"/>
      <c r="M43" s="120"/>
      <c r="N43" s="117"/>
      <c r="O43" s="117"/>
      <c r="P43" s="117"/>
      <c r="Q43" s="117"/>
    </row>
    <row r="44" spans="4:17" x14ac:dyDescent="0.2">
      <c r="D44" s="442"/>
      <c r="E44" s="145" t="s">
        <v>195</v>
      </c>
      <c r="F44" s="120">
        <v>2161944</v>
      </c>
      <c r="G44" s="120">
        <v>131760</v>
      </c>
      <c r="H44" s="153">
        <v>0.94255579621433283</v>
      </c>
      <c r="I44" s="153">
        <v>5.7444203785667197E-2</v>
      </c>
      <c r="J44" s="120">
        <v>2293704</v>
      </c>
      <c r="K44" s="120"/>
      <c r="L44" s="120"/>
      <c r="M44" s="120"/>
      <c r="N44" s="117"/>
      <c r="O44" s="117"/>
      <c r="P44" s="117"/>
      <c r="Q44" s="117"/>
    </row>
    <row r="45" spans="4:17" x14ac:dyDescent="0.2">
      <c r="D45" s="443"/>
      <c r="E45" s="337" t="s">
        <v>196</v>
      </c>
      <c r="F45" s="338">
        <v>1948491</v>
      </c>
      <c r="G45" s="338">
        <v>112750</v>
      </c>
      <c r="H45" s="339">
        <v>0.94529994309253507</v>
      </c>
      <c r="I45" s="339">
        <v>5.4700056907464968E-2</v>
      </c>
      <c r="J45" s="338">
        <v>2061241</v>
      </c>
      <c r="K45" s="120"/>
      <c r="L45" s="120"/>
      <c r="M45" s="120"/>
      <c r="N45" s="117"/>
      <c r="O45" s="117"/>
      <c r="P45" s="117"/>
      <c r="Q45" s="117"/>
    </row>
    <row r="46" spans="4:17" x14ac:dyDescent="0.2">
      <c r="D46" s="441" t="s">
        <v>312</v>
      </c>
      <c r="E46" s="334" t="s">
        <v>197</v>
      </c>
      <c r="F46" s="335">
        <v>2520680</v>
      </c>
      <c r="G46" s="335">
        <v>132837</v>
      </c>
      <c r="H46" s="336">
        <v>0.94993926927922456</v>
      </c>
      <c r="I46" s="336">
        <v>5.0060730720775486E-2</v>
      </c>
      <c r="J46" s="335">
        <v>2653517</v>
      </c>
      <c r="K46" s="120"/>
      <c r="L46" s="120"/>
      <c r="M46" s="120"/>
      <c r="N46" s="117"/>
      <c r="O46" s="117"/>
      <c r="P46" s="117"/>
      <c r="Q46" s="117"/>
    </row>
    <row r="47" spans="4:17" x14ac:dyDescent="0.2">
      <c r="D47" s="442"/>
      <c r="E47" s="145" t="s">
        <v>261</v>
      </c>
      <c r="F47" s="120">
        <v>2744849</v>
      </c>
      <c r="G47" s="120">
        <v>126566</v>
      </c>
      <c r="H47" s="153">
        <v>0.95592208022873737</v>
      </c>
      <c r="I47" s="153">
        <v>4.4077919771262603E-2</v>
      </c>
      <c r="J47" s="120">
        <v>2871415</v>
      </c>
      <c r="K47" s="120"/>
      <c r="L47" s="120"/>
      <c r="M47" s="120"/>
      <c r="N47" s="117"/>
      <c r="O47" s="117"/>
      <c r="P47" s="117"/>
      <c r="Q47" s="117"/>
    </row>
    <row r="48" spans="4:17" x14ac:dyDescent="0.2">
      <c r="D48" s="443"/>
      <c r="E48" s="337" t="s">
        <v>284</v>
      </c>
      <c r="F48" s="338">
        <v>2809736</v>
      </c>
      <c r="G48" s="338">
        <v>111927</v>
      </c>
      <c r="H48" s="339">
        <v>0.96169065357640493</v>
      </c>
      <c r="I48" s="339">
        <v>3.8309346423595056E-2</v>
      </c>
      <c r="J48" s="338">
        <v>2921663</v>
      </c>
      <c r="K48" s="120"/>
      <c r="L48" s="120"/>
      <c r="M48" s="120"/>
      <c r="N48" s="117"/>
      <c r="O48" s="117"/>
      <c r="P48" s="117"/>
      <c r="Q48" s="117"/>
    </row>
    <row r="49" spans="4:17" x14ac:dyDescent="0.2">
      <c r="D49" s="441" t="s">
        <v>313</v>
      </c>
      <c r="E49" s="334" t="s">
        <v>298</v>
      </c>
      <c r="F49" s="335">
        <v>3093947</v>
      </c>
      <c r="G49" s="335">
        <v>162713</v>
      </c>
      <c r="H49" s="336">
        <v>0.95003684756775342</v>
      </c>
      <c r="I49" s="336">
        <v>4.9963152432246534E-2</v>
      </c>
      <c r="J49" s="335">
        <v>3256660</v>
      </c>
      <c r="K49" s="120"/>
      <c r="L49" s="120"/>
      <c r="M49" s="120"/>
      <c r="N49" s="117"/>
      <c r="O49" s="117"/>
      <c r="P49" s="117"/>
      <c r="Q49" s="117"/>
    </row>
    <row r="50" spans="4:17" x14ac:dyDescent="0.2">
      <c r="D50" s="442"/>
      <c r="E50" s="145" t="s">
        <v>304</v>
      </c>
      <c r="F50" s="120">
        <v>3060596</v>
      </c>
      <c r="G50" s="120">
        <v>185252</v>
      </c>
      <c r="H50" s="153">
        <v>0.94292647098693472</v>
      </c>
      <c r="I50" s="153">
        <v>5.7073529013065304E-2</v>
      </c>
      <c r="J50" s="120">
        <v>3245848</v>
      </c>
      <c r="K50" s="120"/>
      <c r="L50" s="120"/>
      <c r="M50" s="120"/>
      <c r="N50" s="117"/>
      <c r="O50" s="117"/>
      <c r="P50" s="117"/>
      <c r="Q50" s="117"/>
    </row>
    <row r="51" spans="4:17" x14ac:dyDescent="0.2">
      <c r="D51" s="443"/>
      <c r="E51" s="337" t="s">
        <v>308</v>
      </c>
      <c r="F51" s="338">
        <v>3091912</v>
      </c>
      <c r="G51" s="338">
        <v>188235</v>
      </c>
      <c r="H51" s="339">
        <v>0.94261385236698236</v>
      </c>
      <c r="I51" s="339">
        <v>5.7386147633017665E-2</v>
      </c>
      <c r="J51" s="338">
        <v>3280147</v>
      </c>
      <c r="K51" s="120"/>
      <c r="L51" s="120"/>
      <c r="M51" s="120"/>
      <c r="N51" s="117"/>
      <c r="O51" s="117"/>
      <c r="P51" s="117"/>
      <c r="Q51" s="117"/>
    </row>
    <row r="52" spans="4:17" x14ac:dyDescent="0.2">
      <c r="D52" s="441" t="s">
        <v>351</v>
      </c>
      <c r="E52" s="334" t="s">
        <v>350</v>
      </c>
      <c r="F52" s="335">
        <v>2978278</v>
      </c>
      <c r="G52" s="335">
        <v>184347</v>
      </c>
      <c r="H52" s="336">
        <v>0.9417107624204577</v>
      </c>
      <c r="I52" s="336">
        <v>5.8289237579542311E-2</v>
      </c>
      <c r="J52" s="335">
        <v>3162625</v>
      </c>
      <c r="K52" s="120"/>
      <c r="L52" s="120"/>
      <c r="M52" s="120"/>
      <c r="N52" s="117"/>
      <c r="O52" s="117"/>
      <c r="P52" s="117"/>
      <c r="Q52" s="117"/>
    </row>
    <row r="53" spans="4:17" x14ac:dyDescent="0.2">
      <c r="D53" s="442"/>
      <c r="E53" s="145" t="s">
        <v>363</v>
      </c>
      <c r="F53" s="120">
        <v>3258121</v>
      </c>
      <c r="G53" s="120">
        <v>171240</v>
      </c>
      <c r="H53" s="153">
        <v>0.9500664992691058</v>
      </c>
      <c r="I53" s="153">
        <v>4.9933500730894184E-2</v>
      </c>
      <c r="J53" s="120">
        <v>3429361</v>
      </c>
      <c r="K53" s="120"/>
      <c r="L53" s="120"/>
      <c r="M53" s="120"/>
      <c r="N53" s="117"/>
      <c r="O53" s="117"/>
      <c r="P53" s="117"/>
      <c r="Q53" s="117"/>
    </row>
    <row r="54" spans="4:17" x14ac:dyDescent="0.2">
      <c r="D54" s="442"/>
      <c r="E54" s="145" t="s">
        <v>370</v>
      </c>
      <c r="F54" s="120">
        <v>3401345</v>
      </c>
      <c r="G54" s="120">
        <v>195506</v>
      </c>
      <c r="H54" s="153">
        <v>0.94564523245472221</v>
      </c>
      <c r="I54" s="153">
        <v>5.43547675452778E-2</v>
      </c>
      <c r="J54" s="120">
        <v>3596851</v>
      </c>
      <c r="K54" s="120"/>
      <c r="L54" s="120"/>
      <c r="M54" s="120"/>
      <c r="N54" s="117"/>
      <c r="O54" s="117"/>
      <c r="P54" s="117"/>
      <c r="Q54" s="117"/>
    </row>
    <row r="55" spans="4:17" x14ac:dyDescent="0.2">
      <c r="D55" s="443"/>
      <c r="E55" s="337" t="s">
        <v>384</v>
      </c>
      <c r="F55" s="338">
        <v>2709354</v>
      </c>
      <c r="G55" s="338">
        <v>167414</v>
      </c>
      <c r="H55" s="339">
        <v>0.94180483097698531</v>
      </c>
      <c r="I55" s="339">
        <v>5.8195169023014713E-2</v>
      </c>
      <c r="J55" s="338">
        <v>2876768</v>
      </c>
      <c r="K55" s="120"/>
      <c r="L55" s="120"/>
      <c r="M55" s="120"/>
      <c r="N55" s="117"/>
      <c r="O55" s="117"/>
      <c r="P55" s="117"/>
      <c r="Q55" s="117"/>
    </row>
    <row r="56" spans="4:17" x14ac:dyDescent="0.2">
      <c r="D56" s="441" t="s">
        <v>500</v>
      </c>
      <c r="E56" s="145" t="s">
        <v>501</v>
      </c>
      <c r="F56" s="120">
        <v>2140662</v>
      </c>
      <c r="G56" s="120">
        <v>131332</v>
      </c>
      <c r="H56" s="153">
        <v>0.94219526988187474</v>
      </c>
      <c r="I56" s="153">
        <v>5.7804730118125314E-2</v>
      </c>
      <c r="J56" s="120">
        <v>2271994</v>
      </c>
      <c r="K56" s="120"/>
      <c r="L56" s="120"/>
      <c r="M56" s="120"/>
      <c r="N56" s="117"/>
      <c r="O56" s="117"/>
      <c r="P56" s="117"/>
      <c r="Q56" s="117"/>
    </row>
    <row r="57" spans="4:17" x14ac:dyDescent="0.2">
      <c r="D57" s="444"/>
      <c r="E57" s="340" t="s">
        <v>502</v>
      </c>
      <c r="F57" s="341">
        <v>3086785</v>
      </c>
      <c r="G57" s="341">
        <v>215843</v>
      </c>
      <c r="H57" s="342">
        <v>0.93464507658749341</v>
      </c>
      <c r="I57" s="342">
        <v>6.5354923412506649E-2</v>
      </c>
      <c r="J57" s="341">
        <v>3302628</v>
      </c>
      <c r="K57" s="120"/>
      <c r="L57" s="120"/>
      <c r="M57" s="120"/>
      <c r="N57" s="117"/>
      <c r="O57" s="117"/>
      <c r="P57" s="117"/>
      <c r="Q57" s="117"/>
    </row>
    <row r="58" spans="4:17" x14ac:dyDescent="0.2">
      <c r="D58" s="372"/>
      <c r="E58" s="145"/>
      <c r="F58" s="120"/>
      <c r="G58" s="120"/>
      <c r="H58" s="153"/>
      <c r="I58" s="153"/>
      <c r="J58" s="120"/>
      <c r="K58" s="120"/>
      <c r="L58" s="120"/>
      <c r="M58" s="120"/>
      <c r="N58" s="117"/>
      <c r="O58" s="117"/>
      <c r="P58" s="117"/>
      <c r="Q58" s="117"/>
    </row>
    <row r="59" spans="4:17" x14ac:dyDescent="0.2">
      <c r="D59" s="125"/>
    </row>
    <row r="60" spans="4:17" x14ac:dyDescent="0.2">
      <c r="F60" s="114"/>
      <c r="G60" s="114"/>
    </row>
    <row r="61" spans="4:17" x14ac:dyDescent="0.2">
      <c r="F61" s="114"/>
      <c r="G61" s="114"/>
    </row>
    <row r="62" spans="4:17" x14ac:dyDescent="0.2">
      <c r="F62" s="114"/>
      <c r="G62" s="114"/>
    </row>
    <row r="63" spans="4:17" x14ac:dyDescent="0.2">
      <c r="F63" s="114"/>
      <c r="G63" s="114"/>
    </row>
    <row r="64" spans="4:17" x14ac:dyDescent="0.2">
      <c r="F64" s="114"/>
      <c r="G64" s="114"/>
    </row>
    <row r="65" spans="6:7" x14ac:dyDescent="0.2">
      <c r="F65" s="114"/>
      <c r="G65" s="114"/>
    </row>
    <row r="66" spans="6:7" x14ac:dyDescent="0.2">
      <c r="F66" s="114"/>
      <c r="G66" s="114"/>
    </row>
    <row r="67" spans="6:7" x14ac:dyDescent="0.2">
      <c r="F67" s="114"/>
      <c r="G67" s="114"/>
    </row>
    <row r="68" spans="6:7" x14ac:dyDescent="0.2">
      <c r="F68" s="114"/>
      <c r="G68" s="114"/>
    </row>
    <row r="69" spans="6:7" x14ac:dyDescent="0.2">
      <c r="F69" s="114"/>
      <c r="G69" s="114"/>
    </row>
    <row r="70" spans="6:7" x14ac:dyDescent="0.2">
      <c r="F70" s="114"/>
      <c r="G70" s="114"/>
    </row>
    <row r="71" spans="6:7" x14ac:dyDescent="0.2">
      <c r="F71" s="114"/>
      <c r="G71" s="114"/>
    </row>
    <row r="72" spans="6:7" x14ac:dyDescent="0.2">
      <c r="F72" s="114"/>
      <c r="G72" s="114"/>
    </row>
    <row r="73" spans="6:7" x14ac:dyDescent="0.2">
      <c r="F73" s="114"/>
    </row>
    <row r="74" spans="6:7" x14ac:dyDescent="0.2">
      <c r="F74" s="114"/>
    </row>
    <row r="75" spans="6:7" x14ac:dyDescent="0.2">
      <c r="F75" s="114"/>
    </row>
  </sheetData>
  <mergeCells count="7">
    <mergeCell ref="D52:D55"/>
    <mergeCell ref="D56:D57"/>
    <mergeCell ref="Q14:R14"/>
    <mergeCell ref="Q30:R30"/>
    <mergeCell ref="D43:D45"/>
    <mergeCell ref="D46:D48"/>
    <mergeCell ref="D49:D51"/>
  </mergeCell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W64"/>
  <sheetViews>
    <sheetView showGridLines="0" workbookViewId="0"/>
  </sheetViews>
  <sheetFormatPr baseColWidth="10" defaultColWidth="11.42578125" defaultRowHeight="12.75" x14ac:dyDescent="0.2"/>
  <cols>
    <col min="1" max="1" width="7.28515625" style="20" customWidth="1"/>
    <col min="2" max="5" width="9" style="20" customWidth="1"/>
    <col min="6" max="6" width="10.5703125" style="20" bestFit="1" customWidth="1"/>
    <col min="7" max="7" width="9.85546875" style="20" customWidth="1"/>
    <col min="8" max="16384" width="11.42578125" style="20"/>
  </cols>
  <sheetData>
    <row r="1" spans="1:23" x14ac:dyDescent="0.2">
      <c r="A1" s="107"/>
      <c r="B1" s="107"/>
      <c r="C1" s="107"/>
      <c r="D1" s="107"/>
      <c r="E1" s="108"/>
      <c r="F1" s="107"/>
      <c r="G1" s="107"/>
    </row>
    <row r="2" spans="1:23" x14ac:dyDescent="0.2">
      <c r="A2" s="107"/>
      <c r="B2" s="109"/>
      <c r="C2" s="109"/>
      <c r="D2" s="109"/>
      <c r="E2" s="109"/>
      <c r="F2" s="109"/>
      <c r="G2" s="109"/>
      <c r="U2" s="326" t="s">
        <v>191</v>
      </c>
      <c r="V2" s="326" t="s">
        <v>54</v>
      </c>
      <c r="W2" s="326" t="s">
        <v>55</v>
      </c>
    </row>
    <row r="3" spans="1:23" x14ac:dyDescent="0.2">
      <c r="A3" s="107"/>
      <c r="B3" s="109"/>
      <c r="C3" s="109"/>
      <c r="D3" s="109"/>
      <c r="E3" s="109"/>
      <c r="F3" s="109"/>
      <c r="G3" s="109"/>
      <c r="U3" s="343">
        <v>2005</v>
      </c>
      <c r="V3" s="120">
        <v>1322618</v>
      </c>
      <c r="W3" s="120">
        <v>47555</v>
      </c>
    </row>
    <row r="4" spans="1:23" x14ac:dyDescent="0.2">
      <c r="U4" s="343">
        <v>2006</v>
      </c>
      <c r="V4" s="120">
        <v>1338363</v>
      </c>
      <c r="W4" s="120">
        <v>89786</v>
      </c>
    </row>
    <row r="5" spans="1:23" x14ac:dyDescent="0.2">
      <c r="O5" s="150"/>
      <c r="U5" s="343">
        <v>2007</v>
      </c>
      <c r="V5" s="120">
        <v>1691878</v>
      </c>
      <c r="W5" s="120">
        <v>95706</v>
      </c>
    </row>
    <row r="6" spans="1:23" x14ac:dyDescent="0.2">
      <c r="U6" s="343">
        <v>2008</v>
      </c>
      <c r="V6" s="120">
        <v>2212182</v>
      </c>
      <c r="W6" s="120">
        <v>123950</v>
      </c>
    </row>
    <row r="7" spans="1:23" x14ac:dyDescent="0.2">
      <c r="U7" s="343">
        <v>2009</v>
      </c>
      <c r="V7" s="120">
        <v>2175314</v>
      </c>
      <c r="W7" s="120">
        <v>110509</v>
      </c>
    </row>
    <row r="8" spans="1:23" x14ac:dyDescent="0.2">
      <c r="U8" s="343">
        <v>2010</v>
      </c>
      <c r="V8" s="120">
        <v>1984574</v>
      </c>
      <c r="W8" s="120">
        <v>124810</v>
      </c>
    </row>
    <row r="9" spans="1:23" x14ac:dyDescent="0.2">
      <c r="U9" s="343">
        <v>2011</v>
      </c>
      <c r="V9" s="120">
        <v>2684973</v>
      </c>
      <c r="W9" s="120">
        <v>126952</v>
      </c>
    </row>
    <row r="10" spans="1:23" x14ac:dyDescent="0.2">
      <c r="L10" s="110"/>
      <c r="M10" s="110"/>
      <c r="U10" s="343">
        <v>2012</v>
      </c>
      <c r="V10" s="120">
        <v>2781733</v>
      </c>
      <c r="W10" s="120">
        <v>118791</v>
      </c>
    </row>
    <row r="11" spans="1:23" x14ac:dyDescent="0.2">
      <c r="L11" s="445"/>
      <c r="M11" s="445"/>
      <c r="U11" s="343">
        <v>2013</v>
      </c>
      <c r="V11" s="120">
        <v>2978702</v>
      </c>
      <c r="W11" s="120">
        <v>141845</v>
      </c>
    </row>
    <row r="12" spans="1:23" x14ac:dyDescent="0.2">
      <c r="L12" s="247"/>
      <c r="M12" s="247"/>
      <c r="U12" s="343">
        <v>2014</v>
      </c>
      <c r="V12" s="120">
        <v>3062912</v>
      </c>
      <c r="W12" s="120">
        <v>180115</v>
      </c>
    </row>
    <row r="13" spans="1:23" x14ac:dyDescent="0.2">
      <c r="U13" s="343">
        <v>2015</v>
      </c>
      <c r="V13" s="120">
        <v>3096124</v>
      </c>
      <c r="W13" s="120">
        <v>175393</v>
      </c>
    </row>
    <row r="14" spans="1:23" x14ac:dyDescent="0.2">
      <c r="U14" s="343">
        <v>2016</v>
      </c>
      <c r="V14" s="120">
        <v>2971590</v>
      </c>
      <c r="W14" s="120">
        <v>191484</v>
      </c>
    </row>
    <row r="15" spans="1:23" x14ac:dyDescent="0.2">
      <c r="U15" s="343">
        <v>2017</v>
      </c>
      <c r="V15" s="120">
        <v>3264020</v>
      </c>
      <c r="W15" s="120">
        <v>177764</v>
      </c>
    </row>
    <row r="16" spans="1:23" x14ac:dyDescent="0.2">
      <c r="U16" s="343">
        <v>2018</v>
      </c>
      <c r="V16" s="120">
        <v>3184310</v>
      </c>
      <c r="W16" s="120">
        <v>180552</v>
      </c>
    </row>
    <row r="17" spans="4:23" x14ac:dyDescent="0.2">
      <c r="U17" s="343">
        <v>2019</v>
      </c>
      <c r="V17" s="120">
        <v>3396714</v>
      </c>
      <c r="W17" s="120">
        <v>194535</v>
      </c>
    </row>
    <row r="18" spans="4:23" x14ac:dyDescent="0.2">
      <c r="U18" s="343">
        <v>2020</v>
      </c>
      <c r="V18" s="120">
        <v>1980456</v>
      </c>
      <c r="W18" s="120">
        <v>132694</v>
      </c>
    </row>
    <row r="19" spans="4:23" x14ac:dyDescent="0.2">
      <c r="U19" s="344">
        <v>2021</v>
      </c>
      <c r="V19" s="341">
        <v>2695093</v>
      </c>
      <c r="W19" s="341">
        <v>173648</v>
      </c>
    </row>
    <row r="20" spans="4:23" x14ac:dyDescent="0.2">
      <c r="U20" s="125"/>
    </row>
    <row r="28" spans="4:23" x14ac:dyDescent="0.2">
      <c r="K28" s="74"/>
      <c r="L28" s="74"/>
      <c r="M28" s="74"/>
      <c r="N28" s="74"/>
    </row>
    <row r="29" spans="4:23" x14ac:dyDescent="0.2">
      <c r="K29" s="74"/>
      <c r="L29" s="119"/>
      <c r="M29" s="119"/>
      <c r="N29" s="74"/>
    </row>
    <row r="30" spans="4:23" x14ac:dyDescent="0.2">
      <c r="K30" s="74"/>
      <c r="L30" s="74"/>
      <c r="M30" s="74"/>
      <c r="N30" s="74"/>
    </row>
    <row r="32" spans="4:23" x14ac:dyDescent="0.2">
      <c r="D32" s="145"/>
    </row>
    <row r="33" spans="4:4" x14ac:dyDescent="0.2">
      <c r="D33" s="145"/>
    </row>
    <row r="51" spans="6:7" x14ac:dyDescent="0.2">
      <c r="F51" s="114"/>
      <c r="G51" s="114"/>
    </row>
    <row r="52" spans="6:7" x14ac:dyDescent="0.2">
      <c r="F52" s="114"/>
      <c r="G52" s="114"/>
    </row>
    <row r="53" spans="6:7" x14ac:dyDescent="0.2">
      <c r="F53" s="114"/>
      <c r="G53" s="114"/>
    </row>
    <row r="54" spans="6:7" x14ac:dyDescent="0.2">
      <c r="F54" s="114"/>
      <c r="G54" s="114"/>
    </row>
    <row r="55" spans="6:7" x14ac:dyDescent="0.2">
      <c r="F55" s="114"/>
      <c r="G55" s="114"/>
    </row>
    <row r="56" spans="6:7" x14ac:dyDescent="0.2">
      <c r="F56" s="114"/>
      <c r="G56" s="114"/>
    </row>
    <row r="57" spans="6:7" x14ac:dyDescent="0.2">
      <c r="F57" s="114"/>
      <c r="G57" s="114"/>
    </row>
    <row r="58" spans="6:7" x14ac:dyDescent="0.2">
      <c r="F58" s="114"/>
      <c r="G58" s="114"/>
    </row>
    <row r="59" spans="6:7" x14ac:dyDescent="0.2">
      <c r="F59" s="114"/>
      <c r="G59" s="114"/>
    </row>
    <row r="60" spans="6:7" x14ac:dyDescent="0.2">
      <c r="F60" s="114"/>
      <c r="G60" s="114"/>
    </row>
    <row r="61" spans="6:7" x14ac:dyDescent="0.2">
      <c r="F61" s="114"/>
      <c r="G61" s="114"/>
    </row>
    <row r="62" spans="6:7" x14ac:dyDescent="0.2">
      <c r="F62" s="114"/>
      <c r="G62" s="114"/>
    </row>
    <row r="63" spans="6:7" x14ac:dyDescent="0.2">
      <c r="F63" s="114"/>
      <c r="G63" s="114"/>
    </row>
    <row r="64" spans="6:7" x14ac:dyDescent="0.2">
      <c r="F64" s="114"/>
    </row>
  </sheetData>
  <sortState ref="A12:C39">
    <sortCondition ref="A12:A39"/>
  </sortState>
  <mergeCells count="1">
    <mergeCell ref="L11:M11"/>
  </mergeCells>
  <pageMargins left="0.70866141732283472" right="0.70866141732283472" top="0.74803149606299213" bottom="0.74803149606299213" header="0.31496062992125984" footer="0.31496062992125984"/>
  <pageSetup scale="34"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D5:N44"/>
  <sheetViews>
    <sheetView showGridLines="0" zoomScale="75" zoomScaleNormal="75" workbookViewId="0"/>
  </sheetViews>
  <sheetFormatPr baseColWidth="10" defaultColWidth="11.42578125" defaultRowHeight="12.75" x14ac:dyDescent="0.2"/>
  <cols>
    <col min="1" max="4" width="11.42578125" style="20"/>
    <col min="5" max="5" width="13.85546875" style="20" bestFit="1" customWidth="1"/>
    <col min="6" max="6" width="11.5703125" style="20" bestFit="1" customWidth="1"/>
    <col min="7" max="7" width="14.85546875" style="20" customWidth="1"/>
    <col min="8" max="16384" width="11.42578125" style="20"/>
  </cols>
  <sheetData>
    <row r="5" spans="13:14" ht="13.5" thickBot="1" x14ac:dyDescent="0.25"/>
    <row r="6" spans="13:14" ht="13.5" thickBot="1" x14ac:dyDescent="0.25">
      <c r="M6" s="415" t="s">
        <v>63</v>
      </c>
      <c r="N6" s="416"/>
    </row>
    <row r="33" spans="4:14" ht="13.5" thickBot="1" x14ac:dyDescent="0.25"/>
    <row r="34" spans="4:14" ht="13.5" thickBot="1" x14ac:dyDescent="0.25">
      <c r="M34" s="415" t="s">
        <v>63</v>
      </c>
      <c r="N34" s="416"/>
    </row>
    <row r="36" spans="4:14" x14ac:dyDescent="0.2">
      <c r="D36" s="111"/>
      <c r="E36" s="112" t="s">
        <v>166</v>
      </c>
      <c r="F36" s="112" t="s">
        <v>165</v>
      </c>
      <c r="G36" s="112" t="s">
        <v>188</v>
      </c>
      <c r="H36" s="112" t="s">
        <v>166</v>
      </c>
      <c r="I36" s="112" t="s">
        <v>165</v>
      </c>
    </row>
    <row r="37" spans="4:14" x14ac:dyDescent="0.2">
      <c r="D37" s="113" t="s">
        <v>199</v>
      </c>
      <c r="E37" s="21">
        <f>'TODOS LOS AÑOS'!O90</f>
        <v>0</v>
      </c>
      <c r="F37" s="21">
        <f>'TODOS LOS AÑOS'!P90</f>
        <v>0</v>
      </c>
      <c r="G37" s="22">
        <f t="shared" ref="G37:G42" si="0">SUM(E37:F37)</f>
        <v>0</v>
      </c>
      <c r="H37" s="32" t="e">
        <f t="shared" ref="H37:H42" si="1">E37/G37</f>
        <v>#DIV/0!</v>
      </c>
      <c r="I37" s="32" t="e">
        <f t="shared" ref="I37:I42" si="2">F37/G37</f>
        <v>#DIV/0!</v>
      </c>
    </row>
    <row r="38" spans="4:14" x14ac:dyDescent="0.2">
      <c r="D38" s="113" t="s">
        <v>200</v>
      </c>
      <c r="E38" s="21">
        <f>'TODOS LOS AÑOS'!W90</f>
        <v>0</v>
      </c>
      <c r="F38" s="21">
        <f>'TODOS LOS AÑOS'!X90</f>
        <v>0</v>
      </c>
      <c r="G38" s="22">
        <f t="shared" si="0"/>
        <v>0</v>
      </c>
      <c r="H38" s="32" t="e">
        <f t="shared" si="1"/>
        <v>#DIV/0!</v>
      </c>
      <c r="I38" s="32" t="e">
        <f t="shared" si="2"/>
        <v>#DIV/0!</v>
      </c>
    </row>
    <row r="39" spans="4:14" x14ac:dyDescent="0.2">
      <c r="D39" s="113" t="s">
        <v>201</v>
      </c>
      <c r="E39" s="21">
        <f>'TODOS LOS AÑOS'!AE90</f>
        <v>0</v>
      </c>
      <c r="F39" s="21">
        <f>'TODOS LOS AÑOS'!AF90</f>
        <v>0</v>
      </c>
      <c r="G39" s="22">
        <f t="shared" si="0"/>
        <v>0</v>
      </c>
      <c r="H39" s="32" t="e">
        <f t="shared" si="1"/>
        <v>#DIV/0!</v>
      </c>
      <c r="I39" s="32" t="e">
        <f t="shared" si="2"/>
        <v>#DIV/0!</v>
      </c>
    </row>
    <row r="40" spans="4:14" x14ac:dyDescent="0.2">
      <c r="D40" s="113" t="s">
        <v>258</v>
      </c>
      <c r="E40" s="21">
        <f>+'TODOS LOS AÑOS'!AM90</f>
        <v>0</v>
      </c>
      <c r="F40" s="21">
        <f>+'TODOS LOS AÑOS'!AN90</f>
        <v>0</v>
      </c>
      <c r="G40" s="22">
        <f t="shared" si="0"/>
        <v>0</v>
      </c>
      <c r="H40" s="32" t="e">
        <f t="shared" si="1"/>
        <v>#DIV/0!</v>
      </c>
      <c r="I40" s="32" t="e">
        <f t="shared" si="2"/>
        <v>#DIV/0!</v>
      </c>
    </row>
    <row r="41" spans="4:14" x14ac:dyDescent="0.2">
      <c r="D41" s="113" t="s">
        <v>281</v>
      </c>
      <c r="E41" s="21">
        <f>'TODOS LOS AÑOS'!AU90</f>
        <v>0</v>
      </c>
      <c r="F41" s="21">
        <f>'TODOS LOS AÑOS'!AV90</f>
        <v>0</v>
      </c>
      <c r="G41" s="22">
        <f t="shared" si="0"/>
        <v>0</v>
      </c>
      <c r="H41" s="32" t="e">
        <f t="shared" si="1"/>
        <v>#DIV/0!</v>
      </c>
      <c r="I41" s="32" t="e">
        <f t="shared" si="2"/>
        <v>#DIV/0!</v>
      </c>
    </row>
    <row r="42" spans="4:14" x14ac:dyDescent="0.2">
      <c r="D42" s="111" t="s">
        <v>87</v>
      </c>
      <c r="E42" s="22">
        <f>SUM(E38:E39)</f>
        <v>0</v>
      </c>
      <c r="F42" s="22">
        <f>SUM(F38:F39)</f>
        <v>0</v>
      </c>
      <c r="G42" s="22">
        <f t="shared" si="0"/>
        <v>0</v>
      </c>
      <c r="H42" s="32" t="e">
        <f t="shared" si="1"/>
        <v>#DIV/0!</v>
      </c>
      <c r="I42" s="32" t="e">
        <f t="shared" si="2"/>
        <v>#DIV/0!</v>
      </c>
    </row>
    <row r="44" spans="4:14" x14ac:dyDescent="0.2">
      <c r="E44" s="114"/>
    </row>
  </sheetData>
  <mergeCells count="2">
    <mergeCell ref="M6:N6"/>
    <mergeCell ref="M34:N34"/>
  </mergeCells>
  <phoneticPr fontId="2" type="noConversion"/>
  <hyperlinks>
    <hyperlink ref="M6" location="Indice!A1" display="Volver al Indice"/>
    <hyperlink ref="M34" location="Indice!A1" display="Volver al Indice"/>
    <hyperlink ref="M6:N6" location="Indice!B32" display="Volver al Indice"/>
    <hyperlink ref="M34:N34" location="Indice!B32" display="Volver al Indice"/>
  </hyperlinks>
  <pageMargins left="0.74803149606299213" right="0.74803149606299213" top="0.98425196850393704" bottom="0.98425196850393704" header="0" footer="0"/>
  <pageSetup scale="54"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C3:T48"/>
  <sheetViews>
    <sheetView showGridLines="0" zoomScaleNormal="100" workbookViewId="0"/>
  </sheetViews>
  <sheetFormatPr baseColWidth="10" defaultColWidth="11.42578125" defaultRowHeight="12.75" x14ac:dyDescent="0.2"/>
  <cols>
    <col min="1" max="3" width="11.42578125" style="20"/>
    <col min="4" max="4" width="13.85546875" style="20" bestFit="1" customWidth="1"/>
    <col min="5" max="5" width="13.42578125" style="20" customWidth="1"/>
    <col min="6" max="6" width="18.28515625" style="20" customWidth="1"/>
    <col min="7" max="15" width="11.42578125" style="20"/>
    <col min="16" max="16" width="9.7109375" style="20" customWidth="1"/>
    <col min="17" max="18" width="19.42578125" style="20" customWidth="1"/>
    <col min="19" max="19" width="21.5703125" style="20" customWidth="1"/>
    <col min="20" max="20" width="24.7109375" style="20" customWidth="1"/>
    <col min="21" max="16384" width="11.42578125" style="20"/>
  </cols>
  <sheetData>
    <row r="3" spans="17:20" ht="15" x14ac:dyDescent="0.2">
      <c r="Q3" s="447" t="s">
        <v>504</v>
      </c>
      <c r="R3" s="447"/>
      <c r="S3" s="447"/>
      <c r="T3" s="447"/>
    </row>
    <row r="5" spans="17:20" x14ac:dyDescent="0.2">
      <c r="Q5" s="345"/>
      <c r="R5" s="346" t="s">
        <v>166</v>
      </c>
      <c r="S5" s="346" t="s">
        <v>187</v>
      </c>
      <c r="T5" s="346" t="s">
        <v>188</v>
      </c>
    </row>
    <row r="6" spans="17:20" x14ac:dyDescent="0.2">
      <c r="Q6" s="347" t="s">
        <v>186</v>
      </c>
      <c r="R6" s="120">
        <v>31257565</v>
      </c>
      <c r="S6" s="120">
        <v>1849873</v>
      </c>
      <c r="T6" s="120">
        <v>33107438</v>
      </c>
    </row>
    <row r="7" spans="17:20" x14ac:dyDescent="0.2">
      <c r="Q7" s="347" t="s">
        <v>184</v>
      </c>
      <c r="R7" s="120">
        <v>5142326</v>
      </c>
      <c r="S7" s="120">
        <v>277407</v>
      </c>
      <c r="T7" s="120">
        <v>5419733</v>
      </c>
    </row>
    <row r="8" spans="17:20" x14ac:dyDescent="0.2">
      <c r="Q8" s="347" t="s">
        <v>185</v>
      </c>
      <c r="R8" s="120">
        <v>8909297</v>
      </c>
      <c r="S8" s="120">
        <v>411131</v>
      </c>
      <c r="T8" s="120">
        <v>9320428</v>
      </c>
    </row>
    <row r="9" spans="17:20" x14ac:dyDescent="0.2">
      <c r="Q9" s="348" t="s">
        <v>87</v>
      </c>
      <c r="R9" s="349">
        <v>45309188</v>
      </c>
      <c r="S9" s="349">
        <v>2538411</v>
      </c>
      <c r="T9" s="350">
        <v>47847599</v>
      </c>
    </row>
    <row r="10" spans="17:20" x14ac:dyDescent="0.2">
      <c r="Q10" s="347" t="s">
        <v>186</v>
      </c>
      <c r="R10" s="351">
        <v>0.68987254858771696</v>
      </c>
      <c r="S10" s="351">
        <v>0.72875235728177978</v>
      </c>
      <c r="T10" s="351">
        <v>0.69193520034307254</v>
      </c>
    </row>
    <row r="11" spans="17:20" x14ac:dyDescent="0.2">
      <c r="Q11" s="347" t="s">
        <v>184</v>
      </c>
      <c r="R11" s="351">
        <v>0.11349411073091842</v>
      </c>
      <c r="S11" s="351">
        <v>0.1092837211940856</v>
      </c>
      <c r="T11" s="351">
        <v>0.11327074112956012</v>
      </c>
    </row>
    <row r="12" spans="17:20" x14ac:dyDescent="0.2">
      <c r="Q12" s="347" t="s">
        <v>185</v>
      </c>
      <c r="R12" s="351">
        <v>0.19663334068136468</v>
      </c>
      <c r="S12" s="351">
        <v>0.16196392152413458</v>
      </c>
      <c r="T12" s="351">
        <v>0.19479405852736728</v>
      </c>
    </row>
    <row r="13" spans="17:20" x14ac:dyDescent="0.2">
      <c r="Q13" s="352"/>
      <c r="R13" s="353">
        <v>1</v>
      </c>
      <c r="S13" s="353">
        <v>0.99999999999999989</v>
      </c>
      <c r="T13" s="353">
        <v>1</v>
      </c>
    </row>
    <row r="39" spans="3:9" x14ac:dyDescent="0.2">
      <c r="G39" s="115"/>
      <c r="H39" s="115"/>
      <c r="I39" s="115"/>
    </row>
    <row r="48" spans="3:9" x14ac:dyDescent="0.2">
      <c r="C48" s="125"/>
    </row>
  </sheetData>
  <mergeCells count="1">
    <mergeCell ref="Q3:T3"/>
  </mergeCells>
  <phoneticPr fontId="2" type="noConversion"/>
  <pageMargins left="0.74803149606299213" right="0.74803149606299213" top="0.98425196850393704" bottom="0.98425196850393704" header="0" footer="0"/>
  <pageSetup scale="30"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9:T51"/>
  <sheetViews>
    <sheetView showGridLines="0" topLeftCell="C1" workbookViewId="0">
      <selection activeCell="C1" sqref="C1"/>
    </sheetView>
  </sheetViews>
  <sheetFormatPr baseColWidth="10" defaultRowHeight="12.75" x14ac:dyDescent="0.2"/>
  <cols>
    <col min="1" max="1" width="0.42578125" hidden="1" customWidth="1"/>
    <col min="2" max="2" width="3" hidden="1" customWidth="1"/>
    <col min="3" max="3" width="15.140625" bestFit="1" customWidth="1"/>
    <col min="4" max="4" width="12.42578125" customWidth="1"/>
    <col min="5" max="5" width="11.85546875" customWidth="1"/>
    <col min="6" max="6" width="12.42578125" customWidth="1"/>
    <col min="7" max="7" width="12.5703125" customWidth="1"/>
    <col min="8" max="8" width="13.7109375" customWidth="1"/>
    <col min="9" max="10" width="13.28515625" customWidth="1"/>
    <col min="11" max="11" width="13.7109375" customWidth="1"/>
    <col min="12" max="12" width="14.28515625" customWidth="1"/>
    <col min="13" max="13" width="13.85546875" customWidth="1"/>
    <col min="14" max="14" width="12.85546875" customWidth="1"/>
    <col min="15" max="15" width="12.7109375" customWidth="1"/>
    <col min="16" max="16" width="13.7109375" customWidth="1"/>
    <col min="17" max="17" width="13.5703125" customWidth="1"/>
    <col min="18" max="18" width="13.140625" customWidth="1"/>
    <col min="19" max="19" width="13.7109375" customWidth="1"/>
    <col min="20" max="20" width="13.5703125" customWidth="1"/>
  </cols>
  <sheetData>
    <row r="9" spans="11:15" x14ac:dyDescent="0.2">
      <c r="K9" s="20"/>
      <c r="L9" s="20"/>
      <c r="M9" s="20"/>
      <c r="N9" s="20"/>
    </row>
    <row r="10" spans="11:15" x14ac:dyDescent="0.2">
      <c r="K10" s="20"/>
      <c r="L10" s="20"/>
      <c r="M10" s="20"/>
      <c r="N10" s="20"/>
    </row>
    <row r="11" spans="11:15" x14ac:dyDescent="0.2">
      <c r="N11" s="224"/>
      <c r="O11" s="224"/>
    </row>
    <row r="12" spans="11:15" x14ac:dyDescent="0.2">
      <c r="N12" s="445"/>
      <c r="O12" s="445"/>
    </row>
    <row r="13" spans="11:15" x14ac:dyDescent="0.2">
      <c r="N13" s="20"/>
      <c r="O13" s="20"/>
    </row>
    <row r="14" spans="11:15" x14ac:dyDescent="0.2">
      <c r="K14" s="20"/>
      <c r="L14" s="20"/>
      <c r="M14" s="20"/>
      <c r="N14" s="20"/>
    </row>
    <row r="15" spans="11:15" x14ac:dyDescent="0.2">
      <c r="K15" s="20"/>
      <c r="L15" s="20"/>
      <c r="M15" s="20"/>
      <c r="N15" s="20"/>
    </row>
    <row r="35" spans="1:20" ht="18" customHeight="1" x14ac:dyDescent="0.2">
      <c r="A35" s="170" t="s">
        <v>262</v>
      </c>
      <c r="B35" s="170" t="s">
        <v>263</v>
      </c>
      <c r="C35" s="354"/>
      <c r="D35" s="354" t="s">
        <v>264</v>
      </c>
      <c r="E35" s="354" t="s">
        <v>265</v>
      </c>
      <c r="F35" s="354" t="s">
        <v>266</v>
      </c>
      <c r="G35" s="354" t="s">
        <v>267</v>
      </c>
      <c r="H35" s="354" t="s">
        <v>268</v>
      </c>
      <c r="I35" s="354" t="s">
        <v>269</v>
      </c>
      <c r="J35" s="354" t="s">
        <v>270</v>
      </c>
      <c r="K35" s="354" t="s">
        <v>285</v>
      </c>
      <c r="L35" s="354" t="s">
        <v>300</v>
      </c>
      <c r="M35" s="354" t="s">
        <v>302</v>
      </c>
      <c r="N35" s="354" t="s">
        <v>314</v>
      </c>
      <c r="O35" s="354" t="s">
        <v>352</v>
      </c>
      <c r="P35" s="354" t="s">
        <v>364</v>
      </c>
      <c r="Q35" s="354" t="s">
        <v>371</v>
      </c>
      <c r="R35" s="354" t="s">
        <v>382</v>
      </c>
      <c r="S35" s="354" t="s">
        <v>403</v>
      </c>
      <c r="T35" s="354" t="s">
        <v>503</v>
      </c>
    </row>
    <row r="36" spans="1:20" x14ac:dyDescent="0.2">
      <c r="A36" s="170">
        <v>1</v>
      </c>
      <c r="B36" s="170">
        <v>25</v>
      </c>
      <c r="C36" s="355" t="s">
        <v>271</v>
      </c>
      <c r="D36" s="120">
        <v>2021849</v>
      </c>
      <c r="E36" s="120">
        <v>3011151</v>
      </c>
      <c r="F36" s="120">
        <v>3936841</v>
      </c>
      <c r="G36" s="120">
        <v>4977610</v>
      </c>
      <c r="H36" s="120">
        <v>5912303</v>
      </c>
      <c r="I36" s="120">
        <v>7140561</v>
      </c>
      <c r="J36" s="120">
        <v>8556147</v>
      </c>
      <c r="K36" s="120">
        <v>10037455</v>
      </c>
      <c r="L36" s="120">
        <v>11671889</v>
      </c>
      <c r="M36" s="120">
        <v>13355187</v>
      </c>
      <c r="N36" s="120">
        <v>15077675</v>
      </c>
      <c r="O36" s="120">
        <v>16730159</v>
      </c>
      <c r="P36" s="120">
        <v>18560335</v>
      </c>
      <c r="Q36" s="120">
        <v>20518019</v>
      </c>
      <c r="R36" s="120">
        <v>22011217</v>
      </c>
      <c r="S36" s="120">
        <v>23113110</v>
      </c>
      <c r="T36" s="120">
        <v>24948208</v>
      </c>
    </row>
    <row r="37" spans="1:20" x14ac:dyDescent="0.2">
      <c r="A37" s="170">
        <v>26</v>
      </c>
      <c r="B37" s="170">
        <v>40</v>
      </c>
      <c r="C37" s="355" t="s">
        <v>272</v>
      </c>
      <c r="D37" s="120"/>
      <c r="E37" s="120">
        <v>546165</v>
      </c>
      <c r="F37" s="120">
        <v>1032298</v>
      </c>
      <c r="G37" s="120">
        <v>1545665</v>
      </c>
      <c r="H37" s="120">
        <v>1990695</v>
      </c>
      <c r="I37" s="120">
        <v>2443380</v>
      </c>
      <c r="J37" s="120">
        <v>2924659</v>
      </c>
      <c r="K37" s="120">
        <v>3389535</v>
      </c>
      <c r="L37" s="120">
        <v>3854057</v>
      </c>
      <c r="M37" s="120">
        <v>4347619</v>
      </c>
      <c r="N37" s="120">
        <v>4864856</v>
      </c>
      <c r="O37" s="120">
        <v>5363987</v>
      </c>
      <c r="P37" s="120">
        <v>5914868</v>
      </c>
      <c r="Q37" s="120">
        <v>6494087</v>
      </c>
      <c r="R37" s="120">
        <v>6952159</v>
      </c>
      <c r="S37" s="120">
        <v>7292553</v>
      </c>
      <c r="T37" s="120">
        <v>7820043</v>
      </c>
    </row>
    <row r="38" spans="1:20" x14ac:dyDescent="0.2">
      <c r="A38" s="170">
        <v>41</v>
      </c>
      <c r="B38" s="170">
        <v>56</v>
      </c>
      <c r="C38" s="347" t="s">
        <v>273</v>
      </c>
      <c r="D38" s="120"/>
      <c r="E38" s="120"/>
      <c r="F38" s="120">
        <v>728976</v>
      </c>
      <c r="G38" s="120">
        <v>1468544</v>
      </c>
      <c r="H38" s="120">
        <v>2150062</v>
      </c>
      <c r="I38" s="120">
        <v>2855274</v>
      </c>
      <c r="J38" s="120">
        <v>3523325</v>
      </c>
      <c r="K38" s="120">
        <v>4156638</v>
      </c>
      <c r="L38" s="120">
        <v>4756798</v>
      </c>
      <c r="M38" s="120">
        <v>5336762</v>
      </c>
      <c r="N38" s="120">
        <v>5899571</v>
      </c>
      <c r="O38" s="120">
        <v>6435022</v>
      </c>
      <c r="P38" s="120">
        <v>6992450</v>
      </c>
      <c r="Q38" s="120">
        <v>7550322</v>
      </c>
      <c r="R38" s="120">
        <v>8048801</v>
      </c>
      <c r="S38" s="120">
        <v>8499290</v>
      </c>
      <c r="T38" s="120">
        <v>8971747</v>
      </c>
    </row>
    <row r="39" spans="1:20" x14ac:dyDescent="0.2">
      <c r="A39" s="170">
        <v>57</v>
      </c>
      <c r="B39" s="170">
        <v>69</v>
      </c>
      <c r="C39" s="355" t="s">
        <v>274</v>
      </c>
      <c r="D39" s="120"/>
      <c r="E39" s="120"/>
      <c r="F39" s="120"/>
      <c r="G39" s="120"/>
      <c r="H39" s="120"/>
      <c r="I39" s="120">
        <v>267351</v>
      </c>
      <c r="J39" s="120">
        <v>573849</v>
      </c>
      <c r="K39" s="120">
        <v>916027</v>
      </c>
      <c r="L39" s="120">
        <v>1259590</v>
      </c>
      <c r="M39" s="120">
        <v>1606799</v>
      </c>
      <c r="N39" s="120">
        <v>1944956</v>
      </c>
      <c r="O39" s="120">
        <v>2282430</v>
      </c>
      <c r="P39" s="120">
        <v>2621996</v>
      </c>
      <c r="Q39" s="120">
        <v>2965318</v>
      </c>
      <c r="R39" s="120">
        <v>3237988</v>
      </c>
      <c r="S39" s="120">
        <v>3474641</v>
      </c>
      <c r="T39" s="120">
        <v>3748401</v>
      </c>
    </row>
    <row r="40" spans="1:20" x14ac:dyDescent="0.2">
      <c r="A40" s="170">
        <v>70</v>
      </c>
      <c r="B40" s="170">
        <v>80</v>
      </c>
      <c r="C40" s="355" t="s">
        <v>299</v>
      </c>
      <c r="D40" s="120"/>
      <c r="E40" s="120"/>
      <c r="F40" s="120"/>
      <c r="G40" s="120"/>
      <c r="H40" s="120"/>
      <c r="I40" s="120"/>
      <c r="J40" s="120"/>
      <c r="K40" s="120"/>
      <c r="L40" s="120">
        <v>213981</v>
      </c>
      <c r="M40" s="120">
        <v>355796</v>
      </c>
      <c r="N40" s="120">
        <v>495252</v>
      </c>
      <c r="O40" s="120">
        <v>633337</v>
      </c>
      <c r="P40" s="120">
        <v>784647</v>
      </c>
      <c r="Q40" s="120">
        <v>943401</v>
      </c>
      <c r="R40" s="120">
        <v>1072547</v>
      </c>
      <c r="S40" s="120">
        <v>1186299</v>
      </c>
      <c r="T40" s="120">
        <v>1343530</v>
      </c>
    </row>
    <row r="41" spans="1:20" x14ac:dyDescent="0.2">
      <c r="A41" s="170">
        <v>81</v>
      </c>
      <c r="B41" s="170">
        <v>85</v>
      </c>
      <c r="C41" s="355" t="s">
        <v>383</v>
      </c>
      <c r="D41" s="120"/>
      <c r="E41" s="120"/>
      <c r="F41" s="120"/>
      <c r="G41" s="120"/>
      <c r="H41" s="120"/>
      <c r="I41" s="120"/>
      <c r="J41" s="120"/>
      <c r="K41" s="120"/>
      <c r="L41" s="120"/>
      <c r="M41" s="120"/>
      <c r="N41" s="120"/>
      <c r="O41" s="120"/>
      <c r="P41" s="120"/>
      <c r="Q41" s="120"/>
      <c r="R41" s="120">
        <v>25203</v>
      </c>
      <c r="S41" s="120">
        <v>54016</v>
      </c>
      <c r="T41" s="120">
        <v>90608</v>
      </c>
    </row>
    <row r="42" spans="1:20" x14ac:dyDescent="0.2">
      <c r="A42" s="170"/>
      <c r="B42" s="170"/>
      <c r="C42" s="356" t="s">
        <v>87</v>
      </c>
      <c r="D42" s="357">
        <v>2021849</v>
      </c>
      <c r="E42" s="357">
        <v>3557316</v>
      </c>
      <c r="F42" s="357">
        <v>5698115</v>
      </c>
      <c r="G42" s="357">
        <v>7991819</v>
      </c>
      <c r="H42" s="357">
        <v>10053060</v>
      </c>
      <c r="I42" s="357">
        <v>12706566</v>
      </c>
      <c r="J42" s="357">
        <v>15577980</v>
      </c>
      <c r="K42" s="357">
        <v>18499655</v>
      </c>
      <c r="L42" s="357">
        <v>21756315</v>
      </c>
      <c r="M42" s="357">
        <v>25002163</v>
      </c>
      <c r="N42" s="357">
        <v>28282310</v>
      </c>
      <c r="O42" s="357">
        <v>31444935</v>
      </c>
      <c r="P42" s="357">
        <v>34874296</v>
      </c>
      <c r="Q42" s="357">
        <v>38471147</v>
      </c>
      <c r="R42" s="357">
        <v>41347915</v>
      </c>
      <c r="S42" s="357">
        <v>43619909</v>
      </c>
      <c r="T42" s="357">
        <v>46922537</v>
      </c>
    </row>
    <row r="43" spans="1:20" ht="18" customHeight="1" x14ac:dyDescent="0.2">
      <c r="A43" s="170"/>
      <c r="B43" s="170"/>
      <c r="C43" s="354"/>
      <c r="D43" s="354" t="s">
        <v>264</v>
      </c>
      <c r="E43" s="354" t="s">
        <v>265</v>
      </c>
      <c r="F43" s="354" t="s">
        <v>266</v>
      </c>
      <c r="G43" s="354" t="s">
        <v>267</v>
      </c>
      <c r="H43" s="354" t="s">
        <v>268</v>
      </c>
      <c r="I43" s="354" t="s">
        <v>269</v>
      </c>
      <c r="J43" s="354" t="s">
        <v>270</v>
      </c>
      <c r="K43" s="354" t="s">
        <v>285</v>
      </c>
      <c r="L43" s="354" t="s">
        <v>300</v>
      </c>
      <c r="M43" s="354" t="s">
        <v>302</v>
      </c>
      <c r="N43" s="354" t="s">
        <v>314</v>
      </c>
      <c r="O43" s="354" t="s">
        <v>352</v>
      </c>
      <c r="P43" s="354" t="s">
        <v>364</v>
      </c>
      <c r="Q43" s="354" t="s">
        <v>371</v>
      </c>
      <c r="R43" s="354" t="s">
        <v>382</v>
      </c>
      <c r="S43" s="354" t="s">
        <v>403</v>
      </c>
      <c r="T43" s="354" t="s">
        <v>503</v>
      </c>
    </row>
    <row r="44" spans="1:20" x14ac:dyDescent="0.2">
      <c r="A44" s="170"/>
      <c r="B44" s="170"/>
      <c r="C44" s="355" t="s">
        <v>271</v>
      </c>
      <c r="D44" s="351">
        <v>1</v>
      </c>
      <c r="E44" s="351">
        <v>0.84646711172130895</v>
      </c>
      <c r="F44" s="351">
        <v>0.69090234226581948</v>
      </c>
      <c r="G44" s="351">
        <v>0.62283817989371382</v>
      </c>
      <c r="H44" s="351">
        <v>0.58810978945714043</v>
      </c>
      <c r="I44" s="362">
        <v>0.56195836074042349</v>
      </c>
      <c r="J44" s="351">
        <v>0.54924624373635089</v>
      </c>
      <c r="K44" s="351">
        <v>0.5425752534304018</v>
      </c>
      <c r="L44" s="365">
        <v>0.53648280970375728</v>
      </c>
      <c r="M44" s="351">
        <v>0.53416126436740696</v>
      </c>
      <c r="N44" s="351">
        <v>0.53311327822939503</v>
      </c>
      <c r="O44" s="351">
        <v>0.5320462262046336</v>
      </c>
      <c r="P44" s="351">
        <v>0.53220672899031429</v>
      </c>
      <c r="Q44" s="351">
        <v>0.53333525511989543</v>
      </c>
      <c r="R44" s="351">
        <v>0.53234164286155661</v>
      </c>
      <c r="S44" s="351">
        <v>0.52987524572781664</v>
      </c>
      <c r="T44" s="351">
        <v>0.53168923922421329</v>
      </c>
    </row>
    <row r="45" spans="1:20" x14ac:dyDescent="0.2">
      <c r="A45" s="170"/>
      <c r="B45" s="170"/>
      <c r="C45" s="355" t="s">
        <v>272</v>
      </c>
      <c r="D45" s="351"/>
      <c r="E45" s="351">
        <v>0.15353288827869102</v>
      </c>
      <c r="F45" s="351">
        <v>0.18116482380576734</v>
      </c>
      <c r="G45" s="351">
        <v>0.19340590671535479</v>
      </c>
      <c r="H45" s="351">
        <v>0.19801881218255935</v>
      </c>
      <c r="I45" s="362">
        <v>0.19229270913951102</v>
      </c>
      <c r="J45" s="351">
        <v>0.18774314769950917</v>
      </c>
      <c r="K45" s="351">
        <v>0.18322152494195162</v>
      </c>
      <c r="L45" s="365">
        <v>0.1771465893925511</v>
      </c>
      <c r="M45" s="351">
        <v>0.17388971506185286</v>
      </c>
      <c r="N45" s="351">
        <v>0.17201056066495277</v>
      </c>
      <c r="O45" s="351">
        <v>0.17058349778748153</v>
      </c>
      <c r="P45" s="351">
        <v>0.16960537353929667</v>
      </c>
      <c r="Q45" s="351">
        <v>0.1688040910243721</v>
      </c>
      <c r="R45" s="351">
        <v>0.16813807903010344</v>
      </c>
      <c r="S45" s="351">
        <v>0.16718404891674579</v>
      </c>
      <c r="T45" s="351">
        <v>0.16665857176477905</v>
      </c>
    </row>
    <row r="46" spans="1:20" x14ac:dyDescent="0.2">
      <c r="A46" s="170"/>
      <c r="B46" s="170"/>
      <c r="C46" s="347" t="s">
        <v>273</v>
      </c>
      <c r="D46" s="351"/>
      <c r="E46" s="351"/>
      <c r="F46" s="351">
        <v>0.12793283392841318</v>
      </c>
      <c r="G46" s="351">
        <v>0.18375591339093139</v>
      </c>
      <c r="H46" s="351">
        <v>0.21387139836030025</v>
      </c>
      <c r="I46" s="363">
        <v>0.22470854832060841</v>
      </c>
      <c r="J46" s="351">
        <v>0.22617341914677</v>
      </c>
      <c r="K46" s="351">
        <v>0.22468732525011953</v>
      </c>
      <c r="L46" s="366">
        <v>0.21863987536492277</v>
      </c>
      <c r="M46" s="351">
        <v>0.21345201213191034</v>
      </c>
      <c r="N46" s="351">
        <v>0.20859579716084012</v>
      </c>
      <c r="O46" s="351">
        <v>0.20464415016281637</v>
      </c>
      <c r="P46" s="351">
        <v>0.20050440588105348</v>
      </c>
      <c r="Q46" s="351">
        <v>0.19625934209863824</v>
      </c>
      <c r="R46" s="351">
        <v>0.19466038372188779</v>
      </c>
      <c r="S46" s="351">
        <v>0.19484887050085317</v>
      </c>
      <c r="T46" s="351">
        <v>0.19120336566626822</v>
      </c>
    </row>
    <row r="47" spans="1:20" x14ac:dyDescent="0.2">
      <c r="A47" s="170"/>
      <c r="B47" s="170"/>
      <c r="C47" s="355" t="s">
        <v>274</v>
      </c>
      <c r="D47" s="351"/>
      <c r="E47" s="351"/>
      <c r="F47" s="351"/>
      <c r="G47" s="351"/>
      <c r="H47" s="351"/>
      <c r="I47" s="362">
        <v>2.1040381799457067E-2</v>
      </c>
      <c r="J47" s="351">
        <v>3.6837189417369902E-2</v>
      </c>
      <c r="K47" s="351">
        <v>4.9515896377527041E-2</v>
      </c>
      <c r="L47" s="365">
        <v>5.7895374285580989E-2</v>
      </c>
      <c r="M47" s="351">
        <v>6.4266399671100455E-2</v>
      </c>
      <c r="N47" s="351">
        <v>6.8769347341147175E-2</v>
      </c>
      <c r="O47" s="351">
        <v>7.258498069720927E-2</v>
      </c>
      <c r="P47" s="351">
        <v>7.51841987003838E-2</v>
      </c>
      <c r="Q47" s="351">
        <v>7.7079011967072356E-2</v>
      </c>
      <c r="R47" s="351">
        <v>7.8310792696560397E-2</v>
      </c>
      <c r="S47" s="351">
        <v>7.9657227162028235E-2</v>
      </c>
      <c r="T47" s="351">
        <v>7.9884874937601949E-2</v>
      </c>
    </row>
    <row r="48" spans="1:20" x14ac:dyDescent="0.2">
      <c r="A48" s="170"/>
      <c r="B48" s="170"/>
      <c r="C48" s="355" t="s">
        <v>299</v>
      </c>
      <c r="D48" s="351"/>
      <c r="E48" s="351"/>
      <c r="F48" s="351"/>
      <c r="G48" s="351"/>
      <c r="H48" s="351"/>
      <c r="I48" s="362"/>
      <c r="J48" s="351"/>
      <c r="K48" s="351"/>
      <c r="L48" s="365">
        <v>9.8353512531878674E-3</v>
      </c>
      <c r="M48" s="351">
        <v>1.4230608767729415E-2</v>
      </c>
      <c r="N48" s="351">
        <v>1.7511016603664976E-2</v>
      </c>
      <c r="O48" s="351">
        <v>2.0141145147859266E-2</v>
      </c>
      <c r="P48" s="351">
        <v>2.2499292888951795E-2</v>
      </c>
      <c r="Q48" s="351">
        <v>2.4522299790021858E-2</v>
      </c>
      <c r="R48" s="351">
        <v>2.5939566723013723E-2</v>
      </c>
      <c r="S48" s="351">
        <v>2.7196274068338841E-2</v>
      </c>
      <c r="T48" s="351">
        <v>2.863293602389828E-2</v>
      </c>
    </row>
    <row r="49" spans="1:20" x14ac:dyDescent="0.2">
      <c r="A49" s="170"/>
      <c r="B49" s="170"/>
      <c r="C49" s="355" t="s">
        <v>383</v>
      </c>
      <c r="D49" s="351"/>
      <c r="E49" s="351"/>
      <c r="F49" s="351"/>
      <c r="G49" s="351"/>
      <c r="H49" s="351"/>
      <c r="I49" s="360"/>
      <c r="J49" s="351"/>
      <c r="K49" s="351"/>
      <c r="L49" s="364"/>
      <c r="M49" s="351"/>
      <c r="N49" s="351"/>
      <c r="O49" s="355"/>
      <c r="P49" s="351"/>
      <c r="Q49" s="351"/>
      <c r="R49" s="351">
        <v>6.0953496687801549E-4</v>
      </c>
      <c r="S49" s="351">
        <v>1.238333624217327E-3</v>
      </c>
      <c r="T49" s="351">
        <v>1.9310123832392099E-3</v>
      </c>
    </row>
    <row r="50" spans="1:20" x14ac:dyDescent="0.2">
      <c r="A50" s="170"/>
      <c r="B50" s="170"/>
      <c r="C50" s="358" t="s">
        <v>87</v>
      </c>
      <c r="D50" s="359">
        <v>1</v>
      </c>
      <c r="E50" s="359">
        <v>1</v>
      </c>
      <c r="F50" s="359">
        <v>1</v>
      </c>
      <c r="G50" s="359">
        <v>1</v>
      </c>
      <c r="H50" s="359">
        <v>1</v>
      </c>
      <c r="I50" s="361">
        <v>1</v>
      </c>
      <c r="J50" s="359">
        <v>1</v>
      </c>
      <c r="K50" s="359">
        <v>1</v>
      </c>
      <c r="L50" s="359">
        <v>1</v>
      </c>
      <c r="M50" s="359">
        <v>1</v>
      </c>
      <c r="N50" s="359">
        <v>1</v>
      </c>
      <c r="O50" s="359">
        <v>1</v>
      </c>
      <c r="P50" s="359">
        <v>1</v>
      </c>
      <c r="Q50" s="359">
        <v>1</v>
      </c>
      <c r="R50" s="359">
        <v>1</v>
      </c>
      <c r="S50" s="359">
        <v>1</v>
      </c>
      <c r="T50" s="359">
        <v>1</v>
      </c>
    </row>
    <row r="51" spans="1:20" x14ac:dyDescent="0.2">
      <c r="C51" s="125"/>
    </row>
  </sheetData>
  <mergeCells count="1">
    <mergeCell ref="N12:O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2:L35"/>
  <sheetViews>
    <sheetView showGridLines="0" zoomScaleNormal="100" workbookViewId="0"/>
  </sheetViews>
  <sheetFormatPr baseColWidth="10" defaultColWidth="11.42578125" defaultRowHeight="12.75" x14ac:dyDescent="0.2"/>
  <cols>
    <col min="1" max="1" width="4.7109375" style="20" customWidth="1"/>
    <col min="2" max="2" width="90.7109375" style="20" customWidth="1"/>
    <col min="3" max="6" width="15.85546875" style="20" customWidth="1"/>
    <col min="7" max="7" width="18.85546875" style="20" customWidth="1"/>
    <col min="8" max="16384" width="11.42578125" style="20"/>
  </cols>
  <sheetData>
    <row r="2" spans="1:12" ht="18" customHeight="1" x14ac:dyDescent="0.2">
      <c r="A2" s="393" t="s">
        <v>429</v>
      </c>
      <c r="B2" s="393"/>
      <c r="C2" s="393"/>
      <c r="D2" s="393"/>
      <c r="E2" s="393"/>
      <c r="F2" s="393"/>
    </row>
    <row r="3" spans="1:12" ht="13.9" customHeight="1" x14ac:dyDescent="0.2">
      <c r="A3" s="256"/>
      <c r="B3" s="256"/>
      <c r="C3" s="256"/>
      <c r="D3" s="256"/>
      <c r="E3" s="256"/>
      <c r="F3" s="256"/>
    </row>
    <row r="4" spans="1:12" s="56" customFormat="1" ht="24.6" customHeight="1" x14ac:dyDescent="0.2">
      <c r="A4" s="394" t="s">
        <v>233</v>
      </c>
      <c r="B4" s="397" t="s">
        <v>0</v>
      </c>
      <c r="C4" s="400" t="s">
        <v>430</v>
      </c>
      <c r="D4" s="401"/>
      <c r="E4" s="400" t="s">
        <v>431</v>
      </c>
      <c r="F4" s="401"/>
    </row>
    <row r="5" spans="1:12" ht="11.45" customHeight="1" x14ac:dyDescent="0.2">
      <c r="A5" s="395"/>
      <c r="B5" s="398"/>
      <c r="C5" s="291" t="s">
        <v>54</v>
      </c>
      <c r="D5" s="292" t="s">
        <v>55</v>
      </c>
      <c r="E5" s="291" t="s">
        <v>54</v>
      </c>
      <c r="F5" s="293" t="s">
        <v>55</v>
      </c>
      <c r="G5" s="56"/>
    </row>
    <row r="6" spans="1:12" ht="24" customHeight="1" x14ac:dyDescent="0.2">
      <c r="A6" s="396"/>
      <c r="B6" s="399"/>
      <c r="C6" s="279">
        <v>38717</v>
      </c>
      <c r="D6" s="280">
        <v>38717</v>
      </c>
      <c r="E6" s="279"/>
      <c r="F6" s="294"/>
      <c r="G6" s="56"/>
    </row>
    <row r="7" spans="1:12" x14ac:dyDescent="0.2">
      <c r="A7" s="281">
        <v>1</v>
      </c>
      <c r="B7" s="282" t="s">
        <v>1</v>
      </c>
      <c r="C7" s="283">
        <v>2822</v>
      </c>
      <c r="D7" s="284">
        <v>241</v>
      </c>
      <c r="E7" s="283">
        <v>2822</v>
      </c>
      <c r="F7" s="285">
        <v>241</v>
      </c>
      <c r="G7" s="74"/>
      <c r="J7" s="392"/>
      <c r="K7" s="392"/>
      <c r="L7" s="74"/>
    </row>
    <row r="8" spans="1:12" ht="12.6" customHeight="1" x14ac:dyDescent="0.2">
      <c r="A8" s="281">
        <v>2</v>
      </c>
      <c r="B8" s="282" t="s">
        <v>2</v>
      </c>
      <c r="C8" s="283">
        <v>2122</v>
      </c>
      <c r="D8" s="284">
        <v>176</v>
      </c>
      <c r="E8" s="283">
        <v>2122</v>
      </c>
      <c r="F8" s="285">
        <v>176</v>
      </c>
      <c r="G8" s="56"/>
    </row>
    <row r="9" spans="1:12" x14ac:dyDescent="0.2">
      <c r="A9" s="281">
        <v>3</v>
      </c>
      <c r="B9" s="282" t="s">
        <v>3</v>
      </c>
      <c r="C9" s="283">
        <v>9487</v>
      </c>
      <c r="D9" s="284">
        <v>442</v>
      </c>
      <c r="E9" s="283">
        <v>9487</v>
      </c>
      <c r="F9" s="285">
        <v>442</v>
      </c>
      <c r="G9" s="56"/>
    </row>
    <row r="10" spans="1:12" x14ac:dyDescent="0.2">
      <c r="A10" s="281">
        <v>4</v>
      </c>
      <c r="B10" s="282" t="s">
        <v>4</v>
      </c>
      <c r="C10" s="283">
        <v>5352</v>
      </c>
      <c r="D10" s="284">
        <v>135</v>
      </c>
      <c r="E10" s="283">
        <v>5352</v>
      </c>
      <c r="F10" s="285">
        <v>135</v>
      </c>
      <c r="G10" s="56"/>
    </row>
    <row r="11" spans="1:12" x14ac:dyDescent="0.2">
      <c r="A11" s="281">
        <v>5</v>
      </c>
      <c r="B11" s="282" t="s">
        <v>5</v>
      </c>
      <c r="C11" s="283">
        <v>8573</v>
      </c>
      <c r="D11" s="284">
        <v>460</v>
      </c>
      <c r="E11" s="283">
        <v>8573</v>
      </c>
      <c r="F11" s="285">
        <v>460</v>
      </c>
      <c r="G11" s="56"/>
    </row>
    <row r="12" spans="1:12" x14ac:dyDescent="0.2">
      <c r="A12" s="281">
        <v>6</v>
      </c>
      <c r="B12" s="282" t="s">
        <v>6</v>
      </c>
      <c r="C12" s="283">
        <v>1048</v>
      </c>
      <c r="D12" s="284">
        <v>1469</v>
      </c>
      <c r="E12" s="283">
        <v>1048</v>
      </c>
      <c r="F12" s="285">
        <v>1469</v>
      </c>
      <c r="G12" s="56"/>
      <c r="I12" s="243"/>
    </row>
    <row r="13" spans="1:12" x14ac:dyDescent="0.2">
      <c r="A13" s="281">
        <v>7</v>
      </c>
      <c r="B13" s="282" t="s">
        <v>7</v>
      </c>
      <c r="C13" s="283">
        <v>230042</v>
      </c>
      <c r="D13" s="284">
        <v>10767</v>
      </c>
      <c r="E13" s="283">
        <v>230042</v>
      </c>
      <c r="F13" s="285">
        <v>10767</v>
      </c>
      <c r="G13" s="56"/>
    </row>
    <row r="14" spans="1:12" x14ac:dyDescent="0.2">
      <c r="A14" s="281">
        <v>8</v>
      </c>
      <c r="B14" s="282" t="s">
        <v>8</v>
      </c>
      <c r="C14" s="283">
        <v>4128</v>
      </c>
      <c r="D14" s="284">
        <v>823</v>
      </c>
      <c r="E14" s="283">
        <v>4128</v>
      </c>
      <c r="F14" s="285">
        <v>823</v>
      </c>
      <c r="G14" s="56"/>
    </row>
    <row r="15" spans="1:12" x14ac:dyDescent="0.2">
      <c r="A15" s="281">
        <v>9</v>
      </c>
      <c r="B15" s="282" t="s">
        <v>9</v>
      </c>
      <c r="C15" s="283">
        <v>167</v>
      </c>
      <c r="D15" s="284">
        <v>7</v>
      </c>
      <c r="E15" s="283">
        <v>167</v>
      </c>
      <c r="F15" s="285">
        <v>7</v>
      </c>
      <c r="G15" s="56"/>
    </row>
    <row r="16" spans="1:12" x14ac:dyDescent="0.2">
      <c r="A16" s="281">
        <v>10</v>
      </c>
      <c r="B16" s="282" t="s">
        <v>10</v>
      </c>
      <c r="C16" s="283">
        <v>129</v>
      </c>
      <c r="D16" s="284">
        <v>99</v>
      </c>
      <c r="E16" s="283">
        <v>129</v>
      </c>
      <c r="F16" s="285">
        <v>99</v>
      </c>
      <c r="G16" s="56"/>
    </row>
    <row r="17" spans="1:7" x14ac:dyDescent="0.2">
      <c r="A17" s="281">
        <v>11</v>
      </c>
      <c r="B17" s="282" t="s">
        <v>11</v>
      </c>
      <c r="C17" s="283">
        <v>10730</v>
      </c>
      <c r="D17" s="284">
        <v>961</v>
      </c>
      <c r="E17" s="283">
        <v>10730</v>
      </c>
      <c r="F17" s="285">
        <v>961</v>
      </c>
      <c r="G17" s="56"/>
    </row>
    <row r="18" spans="1:7" x14ac:dyDescent="0.2">
      <c r="A18" s="281">
        <v>12</v>
      </c>
      <c r="B18" s="282" t="s">
        <v>12</v>
      </c>
      <c r="C18" s="283">
        <v>385</v>
      </c>
      <c r="D18" s="284">
        <v>119</v>
      </c>
      <c r="E18" s="283">
        <v>385</v>
      </c>
      <c r="F18" s="285">
        <v>119</v>
      </c>
      <c r="G18" s="56"/>
    </row>
    <row r="19" spans="1:7" x14ac:dyDescent="0.2">
      <c r="A19" s="281">
        <v>13</v>
      </c>
      <c r="B19" s="282" t="s">
        <v>13</v>
      </c>
      <c r="C19" s="283">
        <v>252</v>
      </c>
      <c r="D19" s="284">
        <v>18</v>
      </c>
      <c r="E19" s="283">
        <v>252</v>
      </c>
      <c r="F19" s="285">
        <v>18</v>
      </c>
      <c r="G19" s="56"/>
    </row>
    <row r="20" spans="1:7" x14ac:dyDescent="0.2">
      <c r="A20" s="281">
        <v>14</v>
      </c>
      <c r="B20" s="282" t="s">
        <v>14</v>
      </c>
      <c r="C20" s="283">
        <v>558</v>
      </c>
      <c r="D20" s="284">
        <v>63</v>
      </c>
      <c r="E20" s="283">
        <v>558</v>
      </c>
      <c r="F20" s="285">
        <v>63</v>
      </c>
      <c r="G20" s="56"/>
    </row>
    <row r="21" spans="1:7" x14ac:dyDescent="0.2">
      <c r="A21" s="281">
        <v>15</v>
      </c>
      <c r="B21" s="282" t="s">
        <v>15</v>
      </c>
      <c r="C21" s="283">
        <v>1201</v>
      </c>
      <c r="D21" s="284">
        <v>73</v>
      </c>
      <c r="E21" s="283">
        <v>1201</v>
      </c>
      <c r="F21" s="285">
        <v>73</v>
      </c>
      <c r="G21" s="56"/>
    </row>
    <row r="22" spans="1:7" x14ac:dyDescent="0.2">
      <c r="A22" s="281">
        <v>16</v>
      </c>
      <c r="B22" s="282" t="s">
        <v>16</v>
      </c>
      <c r="C22" s="283">
        <v>783</v>
      </c>
      <c r="D22" s="284">
        <v>150</v>
      </c>
      <c r="E22" s="283">
        <v>783</v>
      </c>
      <c r="F22" s="285">
        <v>150</v>
      </c>
      <c r="G22" s="56"/>
    </row>
    <row r="23" spans="1:7" x14ac:dyDescent="0.2">
      <c r="A23" s="281">
        <v>17</v>
      </c>
      <c r="B23" s="282" t="s">
        <v>17</v>
      </c>
      <c r="C23" s="283">
        <v>642</v>
      </c>
      <c r="D23" s="284">
        <v>120</v>
      </c>
      <c r="E23" s="283">
        <v>642</v>
      </c>
      <c r="F23" s="285">
        <v>120</v>
      </c>
      <c r="G23" s="56"/>
    </row>
    <row r="24" spans="1:7" x14ac:dyDescent="0.2">
      <c r="A24" s="281">
        <v>18</v>
      </c>
      <c r="B24" s="282" t="s">
        <v>432</v>
      </c>
      <c r="C24" s="283" t="s">
        <v>56</v>
      </c>
      <c r="D24" s="284">
        <v>386</v>
      </c>
      <c r="E24" s="283" t="s">
        <v>56</v>
      </c>
      <c r="F24" s="285">
        <v>386</v>
      </c>
      <c r="G24" s="56"/>
    </row>
    <row r="25" spans="1:7" x14ac:dyDescent="0.2">
      <c r="A25" s="281">
        <v>19</v>
      </c>
      <c r="B25" s="282" t="s">
        <v>19</v>
      </c>
      <c r="C25" s="283">
        <v>232825</v>
      </c>
      <c r="D25" s="284">
        <v>7155</v>
      </c>
      <c r="E25" s="283">
        <v>232825</v>
      </c>
      <c r="F25" s="285">
        <v>7155</v>
      </c>
      <c r="G25" s="56"/>
    </row>
    <row r="26" spans="1:7" x14ac:dyDescent="0.2">
      <c r="A26" s="281">
        <v>20</v>
      </c>
      <c r="B26" s="282" t="s">
        <v>20</v>
      </c>
      <c r="C26" s="283">
        <v>18292</v>
      </c>
      <c r="D26" s="284">
        <v>81</v>
      </c>
      <c r="E26" s="283">
        <v>18292</v>
      </c>
      <c r="F26" s="285">
        <v>81</v>
      </c>
      <c r="G26" s="56"/>
    </row>
    <row r="27" spans="1:7" x14ac:dyDescent="0.2">
      <c r="A27" s="281">
        <v>21</v>
      </c>
      <c r="B27" s="282" t="s">
        <v>21</v>
      </c>
      <c r="C27" s="283">
        <v>731352</v>
      </c>
      <c r="D27" s="284">
        <v>19848</v>
      </c>
      <c r="E27" s="283">
        <v>731352</v>
      </c>
      <c r="F27" s="285">
        <v>19848</v>
      </c>
      <c r="G27" s="56"/>
    </row>
    <row r="28" spans="1:7" x14ac:dyDescent="0.2">
      <c r="A28" s="281">
        <v>22</v>
      </c>
      <c r="B28" s="282" t="s">
        <v>22</v>
      </c>
      <c r="C28" s="283">
        <v>639</v>
      </c>
      <c r="D28" s="284">
        <v>214</v>
      </c>
      <c r="E28" s="283">
        <v>639</v>
      </c>
      <c r="F28" s="285">
        <v>214</v>
      </c>
      <c r="G28" s="56"/>
    </row>
    <row r="29" spans="1:7" x14ac:dyDescent="0.2">
      <c r="A29" s="281">
        <v>23</v>
      </c>
      <c r="B29" s="282" t="s">
        <v>23</v>
      </c>
      <c r="C29" s="283">
        <v>44641</v>
      </c>
      <c r="D29" s="284">
        <v>3250</v>
      </c>
      <c r="E29" s="283">
        <v>44641</v>
      </c>
      <c r="F29" s="285">
        <v>3250</v>
      </c>
      <c r="G29" s="56"/>
    </row>
    <row r="30" spans="1:7" x14ac:dyDescent="0.2">
      <c r="A30" s="281">
        <v>24</v>
      </c>
      <c r="B30" s="282" t="s">
        <v>433</v>
      </c>
      <c r="C30" s="283">
        <v>14628</v>
      </c>
      <c r="D30" s="284">
        <v>292</v>
      </c>
      <c r="E30" s="283">
        <v>14628</v>
      </c>
      <c r="F30" s="285">
        <v>292</v>
      </c>
      <c r="G30" s="56"/>
    </row>
    <row r="31" spans="1:7" x14ac:dyDescent="0.2">
      <c r="A31" s="281">
        <v>25</v>
      </c>
      <c r="B31" s="282" t="s">
        <v>25</v>
      </c>
      <c r="C31" s="283">
        <v>1820</v>
      </c>
      <c r="D31" s="284">
        <v>206</v>
      </c>
      <c r="E31" s="283">
        <v>1820</v>
      </c>
      <c r="F31" s="285">
        <v>206</v>
      </c>
      <c r="G31" s="56"/>
    </row>
    <row r="32" spans="1:7" x14ac:dyDescent="0.2">
      <c r="A32" s="286"/>
      <c r="B32" s="287" t="s">
        <v>64</v>
      </c>
      <c r="C32" s="288">
        <f>SUM(C7:C31)</f>
        <v>1322618</v>
      </c>
      <c r="D32" s="289">
        <f>SUM(D7:D31)</f>
        <v>47555</v>
      </c>
      <c r="E32" s="288">
        <f>SUM(E7:E31)</f>
        <v>1322618</v>
      </c>
      <c r="F32" s="290">
        <f>SUM(F7:F31)</f>
        <v>47555</v>
      </c>
      <c r="G32" s="56"/>
    </row>
    <row r="33" spans="1:10" x14ac:dyDescent="0.2">
      <c r="A33" s="72"/>
      <c r="B33" s="72"/>
      <c r="C33" s="72"/>
      <c r="D33" s="72"/>
      <c r="E33" s="72"/>
      <c r="F33" s="72"/>
      <c r="H33" s="74"/>
      <c r="I33" s="74"/>
    </row>
    <row r="34" spans="1:10" x14ac:dyDescent="0.2">
      <c r="A34" s="72"/>
      <c r="B34" s="73"/>
      <c r="C34" s="72"/>
      <c r="D34" s="72"/>
      <c r="E34" s="72"/>
      <c r="F34" s="72"/>
      <c r="G34" s="74"/>
      <c r="H34" s="392"/>
      <c r="I34" s="392"/>
      <c r="J34" s="74"/>
    </row>
    <row r="35" spans="1:10" ht="19.5" x14ac:dyDescent="0.2">
      <c r="I35" s="242"/>
    </row>
  </sheetData>
  <mergeCells count="7">
    <mergeCell ref="J7:K7"/>
    <mergeCell ref="H34:I34"/>
    <mergeCell ref="A2:F2"/>
    <mergeCell ref="A4:A6"/>
    <mergeCell ref="B4:B6"/>
    <mergeCell ref="C4:D4"/>
    <mergeCell ref="E4:F4"/>
  </mergeCells>
  <phoneticPr fontId="2" type="noConversion"/>
  <pageMargins left="0.74803149606299213" right="0.74803149606299213" top="0.98425196850393704" bottom="0.98425196850393704" header="0" footer="0"/>
  <pageSetup scale="40" orientation="portrait" r:id="rId1"/>
  <headerFooter alignWithMargins="0"/>
  <ignoredErrors>
    <ignoredError sqref="D32" formulaRange="1"/>
  </ignoredError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P99"/>
  <sheetViews>
    <sheetView workbookViewId="0">
      <selection activeCell="N1" sqref="N1"/>
    </sheetView>
  </sheetViews>
  <sheetFormatPr baseColWidth="10" defaultRowHeight="12.75" x14ac:dyDescent="0.2"/>
  <cols>
    <col min="1" max="1" width="3.85546875" bestFit="1" customWidth="1"/>
    <col min="2" max="2" width="8.7109375" customWidth="1"/>
    <col min="3" max="3" width="9" customWidth="1"/>
    <col min="4" max="4" width="30.7109375" customWidth="1"/>
    <col min="5" max="5" width="11.42578125" customWidth="1"/>
    <col min="7" max="7" width="12.85546875" customWidth="1"/>
    <col min="10" max="10" width="12.28515625" bestFit="1" customWidth="1"/>
  </cols>
  <sheetData>
    <row r="1" spans="1:42" x14ac:dyDescent="0.2">
      <c r="C1" s="10">
        <f>+'TODOS LOS AÑOS'!C3</f>
        <v>0</v>
      </c>
      <c r="D1" s="10">
        <f>+'TODOS LOS AÑOS'!D3</f>
        <v>0</v>
      </c>
      <c r="E1" s="10">
        <f>+'TODOS LOS AÑOS'!E3</f>
        <v>0</v>
      </c>
      <c r="F1" s="10">
        <f>+'TODOS LOS AÑOS'!F3</f>
        <v>0</v>
      </c>
      <c r="G1" s="10">
        <f>+'TODOS LOS AÑOS'!G3</f>
        <v>0</v>
      </c>
      <c r="H1" s="10">
        <f>+'TODOS LOS AÑOS'!H3</f>
        <v>0</v>
      </c>
      <c r="I1" s="10">
        <f>+'TODOS LOS AÑOS'!I3</f>
        <v>0</v>
      </c>
      <c r="J1" s="10">
        <f>+'TODOS LOS AÑOS'!J3</f>
        <v>0</v>
      </c>
      <c r="K1" s="10">
        <f>+'TODOS LOS AÑOS'!K3</f>
        <v>0</v>
      </c>
      <c r="L1" s="10">
        <f>+'TODOS LOS AÑOS'!L3</f>
        <v>0</v>
      </c>
      <c r="M1" s="10">
        <f>+'TODOS LOS AÑOS'!M3</f>
        <v>0</v>
      </c>
      <c r="N1" s="10">
        <f>+'TODOS LOS AÑOS'!N3</f>
        <v>0</v>
      </c>
      <c r="O1" s="10">
        <f>+'TODOS LOS AÑOS'!O3</f>
        <v>0</v>
      </c>
      <c r="P1" s="10">
        <f>+'TODOS LOS AÑOS'!P3</f>
        <v>0</v>
      </c>
      <c r="Q1" s="10">
        <f>+'TODOS LOS AÑOS'!Q3</f>
        <v>0</v>
      </c>
      <c r="R1" s="10">
        <f>+'TODOS LOS AÑOS'!R3</f>
        <v>0</v>
      </c>
      <c r="S1" s="10">
        <f>+'TODOS LOS AÑOS'!S3</f>
        <v>0</v>
      </c>
      <c r="T1" s="10">
        <f>+'TODOS LOS AÑOS'!T3</f>
        <v>0</v>
      </c>
      <c r="U1" s="10">
        <f>+'TODOS LOS AÑOS'!U3</f>
        <v>0</v>
      </c>
      <c r="V1" s="10">
        <f>+'TODOS LOS AÑOS'!V3</f>
        <v>0</v>
      </c>
      <c r="W1" s="10">
        <f>+'TODOS LOS AÑOS'!W3</f>
        <v>0</v>
      </c>
      <c r="X1" s="10">
        <f>+'TODOS LOS AÑOS'!X3</f>
        <v>0</v>
      </c>
      <c r="Y1" s="10">
        <f>+'TODOS LOS AÑOS'!Y3</f>
        <v>0</v>
      </c>
      <c r="Z1" s="10">
        <f>+'TODOS LOS AÑOS'!Z3</f>
        <v>0</v>
      </c>
      <c r="AA1" s="10">
        <f>+'TODOS LOS AÑOS'!AA3</f>
        <v>0</v>
      </c>
      <c r="AB1" s="10">
        <f>+'TODOS LOS AÑOS'!AB3</f>
        <v>0</v>
      </c>
      <c r="AC1" s="10">
        <f>+'TODOS LOS AÑOS'!AC3</f>
        <v>0</v>
      </c>
      <c r="AD1" s="10">
        <f>+'TODOS LOS AÑOS'!AD3</f>
        <v>0</v>
      </c>
      <c r="AE1" s="10">
        <f>+'TODOS LOS AÑOS'!AE3</f>
        <v>0</v>
      </c>
      <c r="AF1" s="10">
        <f>+'TODOS LOS AÑOS'!AF3</f>
        <v>0</v>
      </c>
      <c r="AG1" s="10">
        <f>+'TODOS LOS AÑOS'!AG3</f>
        <v>0</v>
      </c>
      <c r="AH1" s="10">
        <f>+'TODOS LOS AÑOS'!AH3</f>
        <v>0</v>
      </c>
      <c r="AI1" s="10">
        <f>+'TODOS LOS AÑOS'!AI3</f>
        <v>0</v>
      </c>
      <c r="AJ1" s="10">
        <f>+'TODOS LOS AÑOS'!AJ3</f>
        <v>0</v>
      </c>
      <c r="AK1" s="10">
        <f>+'TODOS LOS AÑOS'!AK3</f>
        <v>0</v>
      </c>
      <c r="AL1" s="10">
        <f>+'TODOS LOS AÑOS'!AL3</f>
        <v>0</v>
      </c>
    </row>
    <row r="2" spans="1:42" x14ac:dyDescent="0.2">
      <c r="C2" s="1"/>
      <c r="D2" s="1"/>
      <c r="E2" s="4">
        <v>6</v>
      </c>
      <c r="F2" s="4">
        <v>6</v>
      </c>
      <c r="G2" s="1"/>
      <c r="H2" s="1"/>
      <c r="I2" s="4">
        <v>6</v>
      </c>
      <c r="J2" s="4">
        <v>6</v>
      </c>
      <c r="K2" s="1"/>
      <c r="L2" s="1"/>
      <c r="M2" s="4">
        <v>6</v>
      </c>
      <c r="N2" s="4">
        <v>6</v>
      </c>
      <c r="O2" s="1"/>
      <c r="P2" s="1"/>
      <c r="Q2" s="4"/>
      <c r="R2" s="1"/>
      <c r="S2" s="4">
        <v>6</v>
      </c>
      <c r="T2" s="4">
        <v>6</v>
      </c>
      <c r="U2" s="1"/>
      <c r="V2" s="1"/>
      <c r="W2" s="3"/>
      <c r="X2" s="5"/>
      <c r="Y2" s="5"/>
      <c r="Z2" s="5"/>
      <c r="AA2" s="5">
        <v>6</v>
      </c>
      <c r="AB2" s="5">
        <v>6</v>
      </c>
      <c r="AC2" s="5"/>
      <c r="AD2" s="5"/>
      <c r="AE2" s="5"/>
      <c r="AF2" s="5"/>
      <c r="AG2" s="5"/>
      <c r="AH2" s="5"/>
      <c r="AI2" s="3">
        <v>6</v>
      </c>
      <c r="AJ2" s="1">
        <v>6</v>
      </c>
    </row>
    <row r="3" spans="1:42" x14ac:dyDescent="0.2">
      <c r="B3" t="s">
        <v>209</v>
      </c>
      <c r="E3" t="s">
        <v>166</v>
      </c>
      <c r="F3" t="s">
        <v>165</v>
      </c>
      <c r="G3" t="s">
        <v>87</v>
      </c>
      <c r="I3" t="s">
        <v>166</v>
      </c>
      <c r="J3" t="s">
        <v>165</v>
      </c>
      <c r="K3" t="s">
        <v>87</v>
      </c>
      <c r="M3" t="s">
        <v>166</v>
      </c>
      <c r="N3" t="s">
        <v>165</v>
      </c>
      <c r="O3" t="s">
        <v>87</v>
      </c>
      <c r="S3" t="s">
        <v>166</v>
      </c>
      <c r="T3" t="s">
        <v>165</v>
      </c>
      <c r="U3" t="s">
        <v>87</v>
      </c>
      <c r="AA3" t="s">
        <v>166</v>
      </c>
      <c r="AB3" t="s">
        <v>165</v>
      </c>
      <c r="AC3" t="s">
        <v>87</v>
      </c>
      <c r="AI3" t="s">
        <v>166</v>
      </c>
      <c r="AJ3" t="s">
        <v>165</v>
      </c>
      <c r="AK3" t="s">
        <v>87</v>
      </c>
      <c r="AL3" s="9"/>
    </row>
    <row r="4" spans="1:42" x14ac:dyDescent="0.2">
      <c r="A4" s="9"/>
      <c r="B4" s="9" t="s">
        <v>203</v>
      </c>
      <c r="C4" s="9"/>
      <c r="D4" s="9"/>
      <c r="E4" s="9">
        <f>+SUMIFS('TODOS LOS AÑOS'!E$4:E$89,'TODOS LOS AÑOS'!$A$4:$A$89,"&gt;="&amp;PorGrpPrSal!$K12,'TODOS LOS AÑOS'!$A$4:$A$89,"&lt;="&amp;PorGrpPrSal!$L12)</f>
        <v>1938014</v>
      </c>
      <c r="F4" s="9">
        <f>+SUMIFS('TODOS LOS AÑOS'!F$4:F$89,'TODOS LOS AÑOS'!$A$4:$A$89,"&gt;="&amp;PorGrpPrSal!$K12,'TODOS LOS AÑOS'!$A$4:$A$89,"&lt;="&amp;PorGrpPrSal!$L12)</f>
        <v>83835</v>
      </c>
      <c r="G4" s="9">
        <f>+F4+E4</f>
        <v>2021849</v>
      </c>
      <c r="H4" s="11">
        <f>+G4/G$8</f>
        <v>1</v>
      </c>
      <c r="I4" s="9">
        <f>+SUMIFS('TODOS LOS AÑOS'!I$4:I$89,'TODOS LOS AÑOS'!$A$4:$A$89,"&gt;="&amp;PorGrpPrSal!$K12,'TODOS LOS AÑOS'!$A$4:$A$89,"&lt;="&amp;PorGrpPrSal!$L12)</f>
        <v>2864768</v>
      </c>
      <c r="J4" s="9">
        <f>+SUMIFS('TODOS LOS AÑOS'!J$4:J$89,'TODOS LOS AÑOS'!$A$4:$A$89,"&gt;="&amp;PorGrpPrSal!$K12,'TODOS LOS AÑOS'!$A$4:$A$89,"&lt;="&amp;PorGrpPrSal!$L12)</f>
        <v>146383</v>
      </c>
      <c r="K4" s="9">
        <f>+J4+I4</f>
        <v>3011151</v>
      </c>
      <c r="L4" s="11">
        <f>+K4/K$8</f>
        <v>0.84646711172130895</v>
      </c>
      <c r="M4" s="9">
        <f>+SUMIFS('TODOS LOS AÑOS'!M$4:M$89,'TODOS LOS AÑOS'!$A$4:$A$89,"&gt;="&amp;PorGrpPrSal!$K12,'TODOS LOS AÑOS'!$A$4:$A$89,"&lt;="&amp;PorGrpPrSal!$L12)</f>
        <v>3739252</v>
      </c>
      <c r="N4" s="9">
        <f>+SUMIFS('TODOS LOS AÑOS'!N$4:N$89,'TODOS LOS AÑOS'!$A$4:$A$89,"&gt;="&amp;PorGrpPrSal!$K12,'TODOS LOS AÑOS'!$A$4:$A$89,"&lt;="&amp;PorGrpPrSal!$L12)</f>
        <v>197589</v>
      </c>
      <c r="O4" s="9">
        <f>+N4+M4</f>
        <v>3936841</v>
      </c>
      <c r="P4" s="11">
        <f>+O4/O$8</f>
        <v>0.69090234226581948</v>
      </c>
      <c r="Q4" s="9"/>
      <c r="R4" s="9"/>
      <c r="S4" s="9">
        <f>+SUMIFS('TODOS LOS AÑOS'!S$4:S$89,'TODOS LOS AÑOS'!$A$4:$A$89,"&gt;="&amp;PorGrpPrSal!$K12,'TODOS LOS AÑOS'!$A$4:$A$89,"&lt;="&amp;PorGrpPrSal!$L12)</f>
        <v>4705546</v>
      </c>
      <c r="T4" s="9">
        <f>+SUMIFS('TODOS LOS AÑOS'!T$4:T$89,'TODOS LOS AÑOS'!$A$4:$A$89,"&gt;="&amp;PorGrpPrSal!$K12,'TODOS LOS AÑOS'!$A$4:$A$89,"&lt;="&amp;PorGrpPrSal!$L12)</f>
        <v>272064</v>
      </c>
      <c r="U4" s="9">
        <f>+T4+S4</f>
        <v>4977610</v>
      </c>
      <c r="V4" s="11">
        <f>+U4/U$8</f>
        <v>0.62283817989371382</v>
      </c>
      <c r="W4" s="9"/>
      <c r="X4" s="9"/>
      <c r="Y4" s="9"/>
      <c r="Z4" s="9"/>
      <c r="AA4" s="9">
        <f>+SUMIFS('TODOS LOS AÑOS'!AA$4:AA$89,'TODOS LOS AÑOS'!$A$4:$A$89,"&gt;="&amp;PorGrpPrSal!$K12,'TODOS LOS AÑOS'!$A$4:$A$89,"&lt;="&amp;PorGrpPrSal!$L12)</f>
        <v>5580004</v>
      </c>
      <c r="AB4" s="9">
        <f>+SUMIFS('TODOS LOS AÑOS'!AB$4:AB$89,'TODOS LOS AÑOS'!$A$4:$A$89,"&gt;="&amp;PorGrpPrSal!$K12,'TODOS LOS AÑOS'!$A$4:$A$89,"&lt;="&amp;PorGrpPrSal!$L12)</f>
        <v>332299</v>
      </c>
      <c r="AC4" s="9">
        <f>+AB4+AA4</f>
        <v>5912303</v>
      </c>
      <c r="AD4" s="11">
        <f>+AC4/AC$8</f>
        <v>0.58810978945714043</v>
      </c>
      <c r="AE4" s="9"/>
      <c r="AF4" s="9"/>
      <c r="AG4" s="9"/>
      <c r="AH4" s="9"/>
      <c r="AI4" s="9">
        <f>+SUMIFS('TODOS LOS AÑOS'!AI$4:AI$89,'TODOS LOS AÑOS'!$A$4:$A$89,"&gt;="&amp;PorGrpPrSal!$K12,'TODOS LOS AÑOS'!$A$4:$A$89,"&lt;="&amp;PorGrpPrSal!$L12)</f>
        <v>6743519</v>
      </c>
      <c r="AJ4" s="9">
        <f>+SUMIFS('TODOS LOS AÑOS'!AJ$4:AJ$89,'TODOS LOS AÑOS'!$A$4:$A$89,"&gt;="&amp;PorGrpPrSal!$K12,'TODOS LOS AÑOS'!$A$4:$A$89,"&lt;="&amp;PorGrpPrSal!$L12)</f>
        <v>397042</v>
      </c>
      <c r="AK4" s="9">
        <f>+AJ4+AI4</f>
        <v>7140561</v>
      </c>
      <c r="AL4" s="11">
        <f>+AK4/AK$8</f>
        <v>0.56195836074042349</v>
      </c>
    </row>
    <row r="5" spans="1:42" ht="22.5" x14ac:dyDescent="0.2">
      <c r="A5" s="6"/>
      <c r="B5" s="6" t="s">
        <v>204</v>
      </c>
      <c r="C5" s="9"/>
      <c r="D5" s="9"/>
      <c r="E5" s="9">
        <f>+SUMIFS('TODOS LOS AÑOS'!E$4:E$89,'TODOS LOS AÑOS'!$A$4:$A$89,"&gt;="&amp;PorGrpPrSal!$K13,'TODOS LOS AÑOS'!$A$4:$A$89,"&lt;="&amp;PorGrpPrSal!$L13)</f>
        <v>0</v>
      </c>
      <c r="F5" s="9">
        <f>+SUMIFS('TODOS LOS AÑOS'!F$4:F$89,'TODOS LOS AÑOS'!$A$4:$A$89,"&gt;="&amp;PorGrpPrSal!$K13,'TODOS LOS AÑOS'!$A$4:$A$89,"&lt;="&amp;PorGrpPrSal!$L13)</f>
        <v>0</v>
      </c>
      <c r="G5" s="9">
        <f>+F5+E5</f>
        <v>0</v>
      </c>
      <c r="H5" s="11"/>
      <c r="I5" s="9">
        <f>+SUMIFS('TODOS LOS AÑOS'!I$4:I$89,'TODOS LOS AÑOS'!$A$4:$A$89,"&gt;="&amp;PorGrpPrSal!$K13,'TODOS LOS AÑOS'!$A$4:$A$89,"&lt;="&amp;PorGrpPrSal!$L13)</f>
        <v>511671</v>
      </c>
      <c r="J5" s="9">
        <f>+SUMIFS('TODOS LOS AÑOS'!J$4:J$89,'TODOS LOS AÑOS'!$A$4:$A$89,"&gt;="&amp;PorGrpPrSal!$K13,'TODOS LOS AÑOS'!$A$4:$A$89,"&lt;="&amp;PorGrpPrSal!$L13)</f>
        <v>34494</v>
      </c>
      <c r="K5" s="9">
        <f>+J5+I5</f>
        <v>546165</v>
      </c>
      <c r="L5" s="11">
        <f>+K5/K$8</f>
        <v>0.15353288827869102</v>
      </c>
      <c r="M5" s="9">
        <f>+SUMIFS('TODOS LOS AÑOS'!M$4:M$89,'TODOS LOS AÑOS'!$A$4:$A$89,"&gt;="&amp;PorGrpPrSal!$K13,'TODOS LOS AÑOS'!$A$4:$A$89,"&lt;="&amp;PorGrpPrSal!$L13)</f>
        <v>968205</v>
      </c>
      <c r="N5" s="9">
        <f>+SUMIFS('TODOS LOS AÑOS'!N$4:N$89,'TODOS LOS AÑOS'!$A$4:$A$89,"&gt;="&amp;PorGrpPrSal!$K13,'TODOS LOS AÑOS'!$A$4:$A$89,"&lt;="&amp;PorGrpPrSal!$L13)</f>
        <v>64093</v>
      </c>
      <c r="O5" s="9">
        <f>+N5+M5</f>
        <v>1032298</v>
      </c>
      <c r="P5" s="11">
        <f>+O5/O$8</f>
        <v>0.18116482380576734</v>
      </c>
      <c r="Q5" s="9"/>
      <c r="R5" s="9"/>
      <c r="S5" s="9">
        <f>+SUMIFS('TODOS LOS AÑOS'!S$4:S$89,'TODOS LOS AÑOS'!$A$4:$A$89,"&gt;="&amp;PorGrpPrSal!$K13,'TODOS LOS AÑOS'!$A$4:$A$89,"&lt;="&amp;PorGrpPrSal!$L13)</f>
        <v>1444145</v>
      </c>
      <c r="T5" s="9">
        <f>+SUMIFS('TODOS LOS AÑOS'!T$4:T$89,'TODOS LOS AÑOS'!$A$4:$A$89,"&gt;="&amp;PorGrpPrSal!$K13,'TODOS LOS AÑOS'!$A$4:$A$89,"&lt;="&amp;PorGrpPrSal!$L13)</f>
        <v>101520</v>
      </c>
      <c r="U5" s="9">
        <f>+T5+S5</f>
        <v>1545665</v>
      </c>
      <c r="V5" s="11">
        <f>+U5/U$8</f>
        <v>0.19340590671535479</v>
      </c>
      <c r="W5" s="9"/>
      <c r="X5" s="9"/>
      <c r="Y5" s="9"/>
      <c r="Z5" s="9"/>
      <c r="AA5" s="9">
        <f>+SUMIFS('TODOS LOS AÑOS'!AA$4:AA$89,'TODOS LOS AÑOS'!$A$4:$A$89,"&gt;="&amp;PorGrpPrSal!$K13,'TODOS LOS AÑOS'!$A$4:$A$89,"&lt;="&amp;PorGrpPrSal!$L13)</f>
        <v>1855143</v>
      </c>
      <c r="AB5" s="9">
        <f>+SUMIFS('TODOS LOS AÑOS'!AB$4:AB$89,'TODOS LOS AÑOS'!$A$4:$A$89,"&gt;="&amp;PorGrpPrSal!$K13,'TODOS LOS AÑOS'!$A$4:$A$89,"&lt;="&amp;PorGrpPrSal!$L13)</f>
        <v>135552</v>
      </c>
      <c r="AC5" s="9">
        <f>+AB5+AA5</f>
        <v>1990695</v>
      </c>
      <c r="AD5" s="11">
        <f>+AC5/AC$8</f>
        <v>0.19801881218255935</v>
      </c>
      <c r="AE5" s="9"/>
      <c r="AF5" s="9"/>
      <c r="AG5" s="9"/>
      <c r="AH5" s="9"/>
      <c r="AI5" s="9">
        <f>+SUMIFS('TODOS LOS AÑOS'!AI$4:AI$89,'TODOS LOS AÑOS'!$A$4:$A$89,"&gt;="&amp;PorGrpPrSal!$K13,'TODOS LOS AÑOS'!$A$4:$A$89,"&lt;="&amp;PorGrpPrSal!$L13)</f>
        <v>2273183</v>
      </c>
      <c r="AJ5" s="9">
        <f>+SUMIFS('TODOS LOS AÑOS'!AJ$4:AJ$89,'TODOS LOS AÑOS'!$A$4:$A$89,"&gt;="&amp;PorGrpPrSal!$K13,'TODOS LOS AÑOS'!$A$4:$A$89,"&lt;="&amp;PorGrpPrSal!$L13)</f>
        <v>170197</v>
      </c>
      <c r="AK5" s="9">
        <f>+AJ5+AI5</f>
        <v>2443380</v>
      </c>
      <c r="AL5" s="11">
        <f>+AK5/AK$8</f>
        <v>0.19229270913951102</v>
      </c>
      <c r="AO5" s="8"/>
      <c r="AP5" s="8"/>
    </row>
    <row r="6" spans="1:42" ht="22.5" x14ac:dyDescent="0.2">
      <c r="A6" s="6"/>
      <c r="B6" s="6" t="s">
        <v>205</v>
      </c>
      <c r="C6" s="9"/>
      <c r="D6" s="9"/>
      <c r="E6" s="9">
        <f>+SUMIFS('TODOS LOS AÑOS'!E$4:E$89,'TODOS LOS AÑOS'!$A$4:$A$89,"&gt;="&amp;PorGrpPrSal!$K14,'TODOS LOS AÑOS'!$A$4:$A$89,"&lt;="&amp;PorGrpPrSal!$L14)</f>
        <v>0</v>
      </c>
      <c r="F6" s="9">
        <f>+SUMIFS('TODOS LOS AÑOS'!F$4:F$89,'TODOS LOS AÑOS'!$A$4:$A$89,"&gt;="&amp;PorGrpPrSal!$K14,'TODOS LOS AÑOS'!$A$4:$A$89,"&lt;="&amp;PorGrpPrSal!$L14)</f>
        <v>0</v>
      </c>
      <c r="G6" s="9">
        <f>+F6+E6</f>
        <v>0</v>
      </c>
      <c r="H6" s="11"/>
      <c r="I6" s="9">
        <f>+SUMIFS('TODOS LOS AÑOS'!I$4:I$89,'TODOS LOS AÑOS'!$A$4:$A$89,"&gt;="&amp;PorGrpPrSal!$K14,'TODOS LOS AÑOS'!$A$4:$A$89,"&lt;="&amp;PorGrpPrSal!$L14)</f>
        <v>0</v>
      </c>
      <c r="J6" s="9">
        <f>+SUMIFS('TODOS LOS AÑOS'!J$4:J$89,'TODOS LOS AÑOS'!$A$4:$A$89,"&gt;="&amp;PorGrpPrSal!$K14,'TODOS LOS AÑOS'!$A$4:$A$89,"&lt;="&amp;PorGrpPrSal!$L14)</f>
        <v>0</v>
      </c>
      <c r="K6" s="9">
        <f>+J6+I6</f>
        <v>0</v>
      </c>
      <c r="L6" s="9"/>
      <c r="M6" s="9">
        <f>+SUMIFS('TODOS LOS AÑOS'!M$4:M$89,'TODOS LOS AÑOS'!$A$4:$A$89,"&gt;="&amp;PorGrpPrSal!$K14,'TODOS LOS AÑOS'!$A$4:$A$89,"&lt;="&amp;PorGrpPrSal!$L14)</f>
        <v>712147</v>
      </c>
      <c r="N6" s="9">
        <f>+SUMIFS('TODOS LOS AÑOS'!N$4:N$89,'TODOS LOS AÑOS'!$A$4:$A$89,"&gt;="&amp;PorGrpPrSal!$K14,'TODOS LOS AÑOS'!$A$4:$A$89,"&lt;="&amp;PorGrpPrSal!$L14)</f>
        <v>16829</v>
      </c>
      <c r="O6" s="9">
        <f>+N6+M6</f>
        <v>728976</v>
      </c>
      <c r="P6" s="11">
        <f>+O6/O$8</f>
        <v>0.12793283392841318</v>
      </c>
      <c r="Q6" s="9"/>
      <c r="R6" s="9"/>
      <c r="S6" s="9">
        <f>+SUMIFS('TODOS LOS AÑOS'!S$4:S$89,'TODOS LOS AÑOS'!$A$4:$A$89,"&gt;="&amp;PorGrpPrSal!$K14,'TODOS LOS AÑOS'!$A$4:$A$89,"&lt;="&amp;PorGrpPrSal!$L14)</f>
        <v>1431857</v>
      </c>
      <c r="T6" s="9">
        <f>+SUMIFS('TODOS LOS AÑOS'!T$4:T$89,'TODOS LOS AÑOS'!$A$4:$A$89,"&gt;="&amp;PorGrpPrSal!$K14,'TODOS LOS AÑOS'!$A$4:$A$89,"&lt;="&amp;PorGrpPrSal!$L14)</f>
        <v>36687</v>
      </c>
      <c r="U6" s="9">
        <f>+T6+S6</f>
        <v>1468544</v>
      </c>
      <c r="V6" s="11">
        <f>+U6/U$8</f>
        <v>0.18375591339093139</v>
      </c>
      <c r="W6" s="9"/>
      <c r="X6" s="9"/>
      <c r="Y6" s="9"/>
      <c r="Z6" s="9"/>
      <c r="AA6" s="9">
        <f>+SUMIFS('TODOS LOS AÑOS'!AA$4:AA$89,'TODOS LOS AÑOS'!$A$4:$A$89,"&gt;="&amp;PorGrpPrSal!$K14,'TODOS LOS AÑOS'!$A$4:$A$89,"&lt;="&amp;PorGrpPrSal!$L14)</f>
        <v>2094892</v>
      </c>
      <c r="AB6" s="9">
        <f>+SUMIFS('TODOS LOS AÑOS'!AB$4:AB$89,'TODOS LOS AÑOS'!$A$4:$A$89,"&gt;="&amp;PorGrpPrSal!$K14,'TODOS LOS AÑOS'!$A$4:$A$89,"&lt;="&amp;PorGrpPrSal!$L14)</f>
        <v>55170</v>
      </c>
      <c r="AC6" s="9">
        <f>+AB6+AA6</f>
        <v>2150062</v>
      </c>
      <c r="AD6" s="11">
        <f>+AC6/AC$8</f>
        <v>0.21387139836030025</v>
      </c>
      <c r="AE6" s="9"/>
      <c r="AF6" s="9"/>
      <c r="AG6" s="9"/>
      <c r="AH6" s="9"/>
      <c r="AI6" s="9">
        <f>+SUMIFS('TODOS LOS AÑOS'!AI$4:AI$89,'TODOS LOS AÑOS'!$A$4:$A$89,"&gt;="&amp;PorGrpPrSal!$K14,'TODOS LOS AÑOS'!$A$4:$A$89,"&lt;="&amp;PorGrpPrSal!$L14)</f>
        <v>2782593</v>
      </c>
      <c r="AJ6" s="9">
        <f>+SUMIFS('TODOS LOS AÑOS'!AJ$4:AJ$89,'TODOS LOS AÑOS'!$A$4:$A$89,"&gt;="&amp;PorGrpPrSal!$K14,'TODOS LOS AÑOS'!$A$4:$A$89,"&lt;="&amp;PorGrpPrSal!$L14)</f>
        <v>72681</v>
      </c>
      <c r="AK6" s="9">
        <f>+AJ6+AI6</f>
        <v>2855274</v>
      </c>
      <c r="AL6" s="11">
        <f>+AK6/AK$8</f>
        <v>0.22470854832060841</v>
      </c>
      <c r="AO6" s="8"/>
      <c r="AP6" s="8"/>
    </row>
    <row r="7" spans="1:42" ht="22.5" x14ac:dyDescent="0.2">
      <c r="A7" s="6"/>
      <c r="B7" s="6" t="s">
        <v>206</v>
      </c>
      <c r="C7" s="9"/>
      <c r="D7" s="9"/>
      <c r="E7" s="9">
        <f>+SUMIFS('TODOS LOS AÑOS'!E$4:E$89,'TODOS LOS AÑOS'!$A$4:$A$89,"&gt;="&amp;PorGrpPrSal!$K15,'TODOS LOS AÑOS'!$A$4:$A$89,"&lt;="&amp;PorGrpPrSal!$L15)</f>
        <v>0</v>
      </c>
      <c r="F7" s="9">
        <f>+SUMIFS('TODOS LOS AÑOS'!F$4:F$89,'TODOS LOS AÑOS'!$A$4:$A$89,"&gt;="&amp;PorGrpPrSal!$K15,'TODOS LOS AÑOS'!$A$4:$A$89,"&lt;="&amp;PorGrpPrSal!$L15)</f>
        <v>0</v>
      </c>
      <c r="G7" s="9">
        <f>+F7+E7</f>
        <v>0</v>
      </c>
      <c r="H7" s="11"/>
      <c r="I7" s="9">
        <f>+SUMIFS('TODOS LOS AÑOS'!I$4:I$89,'TODOS LOS AÑOS'!$A$4:$A$89,"&gt;="&amp;PorGrpPrSal!$K15,'TODOS LOS AÑOS'!$A$4:$A$89,"&lt;="&amp;PorGrpPrSal!$L15)</f>
        <v>0</v>
      </c>
      <c r="J7" s="9">
        <f>+SUMIFS('TODOS LOS AÑOS'!J$4:J$89,'TODOS LOS AÑOS'!$A$4:$A$89,"&gt;="&amp;PorGrpPrSal!$K15,'TODOS LOS AÑOS'!$A$4:$A$89,"&lt;="&amp;PorGrpPrSal!$L15)</f>
        <v>0</v>
      </c>
      <c r="K7" s="9">
        <f>+J7+I7</f>
        <v>0</v>
      </c>
      <c r="L7" s="9"/>
      <c r="M7" s="9">
        <f>+SUMIFS('TODOS LOS AÑOS'!M$4:M$89,'TODOS LOS AÑOS'!$A$4:$A$89,"&gt;="&amp;PorGrpPrSal!$K15,'TODOS LOS AÑOS'!$A$4:$A$89,"&lt;="&amp;PorGrpPrSal!$L15)</f>
        <v>0</v>
      </c>
      <c r="N7" s="9">
        <f>+SUMIFS('TODOS LOS AÑOS'!N$4:N$89,'TODOS LOS AÑOS'!$A$4:$A$89,"&gt;="&amp;PorGrpPrSal!$K15,'TODOS LOS AÑOS'!$A$4:$A$89,"&lt;="&amp;PorGrpPrSal!$L15)</f>
        <v>0</v>
      </c>
      <c r="O7" s="9">
        <f>+N7+M7</f>
        <v>0</v>
      </c>
      <c r="P7" s="9"/>
      <c r="Q7" s="9"/>
      <c r="R7" s="9"/>
      <c r="S7" s="9">
        <f>+SUMIFS('TODOS LOS AÑOS'!S$4:S$89,'TODOS LOS AÑOS'!$A$4:$A$89,"&gt;="&amp;PorGrpPrSal!$K15,'TODOS LOS AÑOS'!$A$4:$A$89,"&lt;="&amp;PorGrpPrSal!$L15)</f>
        <v>0</v>
      </c>
      <c r="T7" s="9">
        <f>+SUMIFS('TODOS LOS AÑOS'!T$4:T$89,'TODOS LOS AÑOS'!$A$4:$A$89,"&gt;="&amp;PorGrpPrSal!$K15,'TODOS LOS AÑOS'!$A$4:$A$89,"&lt;="&amp;PorGrpPrSal!$L15)</f>
        <v>0</v>
      </c>
      <c r="U7" s="9">
        <f>+T7+S7</f>
        <v>0</v>
      </c>
      <c r="V7" s="9"/>
      <c r="W7" s="9"/>
      <c r="X7" s="9"/>
      <c r="Y7" s="9"/>
      <c r="Z7" s="9"/>
      <c r="AA7" s="9">
        <f>+SUMIFS('TODOS LOS AÑOS'!AA$4:AA$89,'TODOS LOS AÑOS'!$A$4:$A$89,"&gt;="&amp;PorGrpPrSal!$K15,'TODOS LOS AÑOS'!$A$4:$A$89,"&lt;="&amp;PorGrpPrSal!$L15)</f>
        <v>0</v>
      </c>
      <c r="AB7" s="9">
        <f>+SUMIFS('TODOS LOS AÑOS'!AB$4:AB$89,'TODOS LOS AÑOS'!$A$4:$A$89,"&gt;="&amp;PorGrpPrSal!$K15,'TODOS LOS AÑOS'!$A$4:$A$89,"&lt;="&amp;PorGrpPrSal!$L15)</f>
        <v>0</v>
      </c>
      <c r="AC7" s="9">
        <f>+AB7+AA7</f>
        <v>0</v>
      </c>
      <c r="AD7" s="9"/>
      <c r="AE7" s="9"/>
      <c r="AF7" s="9"/>
      <c r="AG7" s="9"/>
      <c r="AH7" s="9"/>
      <c r="AI7" s="9">
        <f>+SUMIFS('TODOS LOS AÑOS'!AI$4:AI$89,'TODOS LOS AÑOS'!$A$4:$A$89,"&gt;="&amp;PorGrpPrSal!$K15,'TODOS LOS AÑOS'!$A$4:$A$89,"&lt;="&amp;PorGrpPrSal!$L15)</f>
        <v>251424</v>
      </c>
      <c r="AJ7" s="9">
        <f>+SUMIFS('TODOS LOS AÑOS'!AJ$4:AJ$89,'TODOS LOS AÑOS'!$A$4:$A$89,"&gt;="&amp;PorGrpPrSal!$K15,'TODOS LOS AÑOS'!$A$4:$A$89,"&lt;="&amp;PorGrpPrSal!$L15)</f>
        <v>15927</v>
      </c>
      <c r="AK7" s="9">
        <f>+AJ7+AI7</f>
        <v>267351</v>
      </c>
      <c r="AL7" s="11">
        <f>+AK7/AK$8</f>
        <v>2.1040381799457067E-2</v>
      </c>
      <c r="AO7" s="8"/>
      <c r="AP7" s="8"/>
    </row>
    <row r="8" spans="1:42" x14ac:dyDescent="0.2">
      <c r="A8" s="6"/>
      <c r="B8" s="6" t="s">
        <v>87</v>
      </c>
      <c r="C8" s="9"/>
      <c r="D8" s="9"/>
      <c r="E8" s="9">
        <f>+SUM(E4:E7)</f>
        <v>1938014</v>
      </c>
      <c r="F8" s="9">
        <f>+SUM(F4:F7)</f>
        <v>83835</v>
      </c>
      <c r="G8" s="9">
        <f>+SUM(G4:G7)</f>
        <v>2021849</v>
      </c>
      <c r="H8" s="11"/>
      <c r="I8" s="9">
        <f>+SUM(I4:I7)</f>
        <v>3376439</v>
      </c>
      <c r="J8" s="9">
        <f>+SUM(J4:J7)</f>
        <v>180877</v>
      </c>
      <c r="K8" s="9">
        <f>+SUM(K4:K7)</f>
        <v>3557316</v>
      </c>
      <c r="L8" s="9"/>
      <c r="M8" s="9">
        <f>+SUM(M4:M7)</f>
        <v>5419604</v>
      </c>
      <c r="N8" s="9">
        <f>+SUM(N4:N7)</f>
        <v>278511</v>
      </c>
      <c r="O8" s="9">
        <f>+SUM(O4:O7)</f>
        <v>5698115</v>
      </c>
      <c r="P8" s="9"/>
      <c r="Q8" s="9"/>
      <c r="R8" s="9"/>
      <c r="S8" s="9">
        <f>+SUM(S4:S7)</f>
        <v>7581548</v>
      </c>
      <c r="T8" s="9">
        <f>+SUM(T4:T7)</f>
        <v>410271</v>
      </c>
      <c r="U8" s="9">
        <f>+SUM(U4:U7)</f>
        <v>7991819</v>
      </c>
      <c r="V8" s="9"/>
      <c r="W8" s="9"/>
      <c r="X8" s="9"/>
      <c r="Y8" s="9"/>
      <c r="Z8" s="9"/>
      <c r="AA8" s="9">
        <f>+SUM(AA4:AA7)</f>
        <v>9530039</v>
      </c>
      <c r="AB8" s="9">
        <f>+SUM(AB4:AB7)</f>
        <v>523021</v>
      </c>
      <c r="AC8" s="9">
        <f>+SUM(AC4:AC7)</f>
        <v>10053060</v>
      </c>
      <c r="AD8" s="9"/>
      <c r="AE8" s="9"/>
      <c r="AF8" s="9"/>
      <c r="AG8" s="9"/>
      <c r="AH8" s="9"/>
      <c r="AI8" s="9">
        <f>+SUM(AI4:AI7)</f>
        <v>12050719</v>
      </c>
      <c r="AJ8" s="9">
        <f>+SUM(AJ4:AJ7)</f>
        <v>655847</v>
      </c>
      <c r="AK8" s="9">
        <f>+SUM(AK4:AK7)</f>
        <v>12706566</v>
      </c>
      <c r="AO8" s="8"/>
      <c r="AP8" s="8"/>
    </row>
    <row r="9" spans="1:42" x14ac:dyDescent="0.2">
      <c r="A9" s="6"/>
      <c r="B9" s="6"/>
      <c r="C9" s="6"/>
      <c r="D9" s="6"/>
      <c r="K9" s="8"/>
      <c r="L9" s="8"/>
      <c r="O9" s="8"/>
      <c r="P9" s="8"/>
      <c r="S9" s="8"/>
      <c r="T9" s="8"/>
      <c r="Y9" s="8"/>
      <c r="Z9" s="8"/>
      <c r="AG9" s="8"/>
      <c r="AH9" s="8"/>
      <c r="AO9" s="8"/>
      <c r="AP9" s="8"/>
    </row>
    <row r="10" spans="1:42" x14ac:dyDescent="0.2">
      <c r="A10" s="6"/>
      <c r="B10" s="6"/>
      <c r="C10" s="1"/>
      <c r="E10" s="9"/>
      <c r="K10" s="8"/>
      <c r="L10" s="8"/>
      <c r="O10" s="8"/>
      <c r="P10" s="8"/>
      <c r="S10" s="8"/>
      <c r="T10" s="8"/>
      <c r="Y10" s="8"/>
      <c r="Z10" s="8"/>
      <c r="AG10" s="8"/>
      <c r="AH10" s="8"/>
    </row>
    <row r="11" spans="1:42" x14ac:dyDescent="0.2">
      <c r="A11" s="6"/>
      <c r="B11" s="6"/>
      <c r="C11" s="9" t="s">
        <v>210</v>
      </c>
      <c r="D11" s="9" t="s">
        <v>211</v>
      </c>
      <c r="E11" s="9" t="s">
        <v>212</v>
      </c>
      <c r="F11" s="9" t="s">
        <v>213</v>
      </c>
      <c r="G11" s="9" t="s">
        <v>214</v>
      </c>
      <c r="H11" s="116" t="s">
        <v>215</v>
      </c>
      <c r="K11" t="s">
        <v>207</v>
      </c>
      <c r="L11" t="s">
        <v>208</v>
      </c>
    </row>
    <row r="12" spans="1:42" x14ac:dyDescent="0.2">
      <c r="A12" s="6"/>
      <c r="B12" s="9" t="s">
        <v>203</v>
      </c>
      <c r="C12" s="12">
        <f>+H4</f>
        <v>1</v>
      </c>
      <c r="D12" s="12">
        <f>+L4</f>
        <v>0.84646711172130895</v>
      </c>
      <c r="E12" s="12">
        <f>+P4</f>
        <v>0.69090234226581948</v>
      </c>
      <c r="F12" s="12">
        <f>+V4</f>
        <v>0.62283817989371382</v>
      </c>
      <c r="G12" s="12">
        <f>+AD4</f>
        <v>0.58810978945714043</v>
      </c>
      <c r="H12" s="12">
        <f>+AL4</f>
        <v>0.56195836074042349</v>
      </c>
      <c r="K12" s="9">
        <v>1</v>
      </c>
      <c r="L12" s="9">
        <v>25</v>
      </c>
    </row>
    <row r="13" spans="1:42" ht="22.5" x14ac:dyDescent="0.2">
      <c r="A13" s="6"/>
      <c r="B13" s="6" t="s">
        <v>204</v>
      </c>
      <c r="C13" s="12"/>
      <c r="D13" s="12">
        <f>+L5</f>
        <v>0.15353288827869102</v>
      </c>
      <c r="E13" s="12">
        <f>+P5</f>
        <v>0.18116482380576734</v>
      </c>
      <c r="F13" s="12">
        <f>+V5</f>
        <v>0.19340590671535479</v>
      </c>
      <c r="G13" s="12">
        <f>+AD5</f>
        <v>0.19801881218255935</v>
      </c>
      <c r="H13" s="12">
        <f>+AL5</f>
        <v>0.19229270913951102</v>
      </c>
      <c r="K13" s="6">
        <f>+L12+1</f>
        <v>26</v>
      </c>
      <c r="L13" s="6">
        <v>40</v>
      </c>
    </row>
    <row r="14" spans="1:42" ht="22.5" x14ac:dyDescent="0.2">
      <c r="A14" s="6"/>
      <c r="B14" s="6" t="s">
        <v>205</v>
      </c>
      <c r="C14" s="12"/>
      <c r="D14" s="12"/>
      <c r="E14" s="12">
        <f>+P6</f>
        <v>0.12793283392841318</v>
      </c>
      <c r="F14" s="12">
        <f>+V6</f>
        <v>0.18375591339093139</v>
      </c>
      <c r="G14" s="12">
        <f>+AD6</f>
        <v>0.21387139836030025</v>
      </c>
      <c r="H14" s="12">
        <f>+AL6</f>
        <v>0.22470854832060841</v>
      </c>
      <c r="K14" s="6">
        <f>+L13+1</f>
        <v>41</v>
      </c>
      <c r="L14" s="6">
        <v>56</v>
      </c>
    </row>
    <row r="15" spans="1:42" ht="22.5" x14ac:dyDescent="0.2">
      <c r="A15" s="6"/>
      <c r="B15" s="6" t="s">
        <v>206</v>
      </c>
      <c r="C15" s="12"/>
      <c r="D15" s="12"/>
      <c r="E15" s="12"/>
      <c r="F15" s="12"/>
      <c r="G15" s="12"/>
      <c r="H15" s="12">
        <f>+AL7</f>
        <v>2.1040381799457067E-2</v>
      </c>
      <c r="K15" s="6">
        <f>+L14+1</f>
        <v>57</v>
      </c>
      <c r="L15" s="6">
        <v>69</v>
      </c>
    </row>
    <row r="16" spans="1:42" x14ac:dyDescent="0.2">
      <c r="A16" s="6"/>
      <c r="B16" s="6"/>
      <c r="C16" s="4"/>
      <c r="E16" s="9"/>
    </row>
    <row r="17" spans="1:10" x14ac:dyDescent="0.2">
      <c r="A17" s="6"/>
      <c r="B17" s="6"/>
      <c r="C17" s="4"/>
      <c r="E17" s="9"/>
    </row>
    <row r="18" spans="1:10" ht="56.25" x14ac:dyDescent="0.2">
      <c r="A18" s="6"/>
      <c r="B18" s="6" t="s">
        <v>229</v>
      </c>
      <c r="C18" s="1"/>
      <c r="E18" s="9"/>
    </row>
    <row r="19" spans="1:10" ht="51" x14ac:dyDescent="0.2">
      <c r="A19" s="6"/>
      <c r="B19" s="13" t="s">
        <v>231</v>
      </c>
      <c r="C19" s="15" t="s">
        <v>233</v>
      </c>
      <c r="D19" s="15" t="s">
        <v>232</v>
      </c>
      <c r="E19" s="16" t="s">
        <v>234</v>
      </c>
      <c r="F19" s="16" t="s">
        <v>235</v>
      </c>
      <c r="G19" s="17" t="s">
        <v>230</v>
      </c>
    </row>
    <row r="20" spans="1:10" ht="13.5" customHeight="1" x14ac:dyDescent="0.2">
      <c r="A20" s="6"/>
      <c r="B20" s="14">
        <v>1</v>
      </c>
      <c r="C20" s="14">
        <f>'Tasas de Uso'!A22</f>
        <v>15</v>
      </c>
      <c r="D20" s="19" t="s">
        <v>247</v>
      </c>
      <c r="E20" s="14">
        <f>'Tasas de Uso'!C22</f>
        <v>16.364146936604687</v>
      </c>
      <c r="F20" s="14">
        <f>'Tasas de Uso'!D22</f>
        <v>9.2665510581260797</v>
      </c>
      <c r="G20" s="18">
        <f>'Tasas de Uso'!E22</f>
        <v>1.7659371684198018</v>
      </c>
      <c r="H20" s="6"/>
      <c r="I20" s="6"/>
      <c r="J20" t="str">
        <f>+TRIM(D20)</f>
        <v>Salud oral integral de la embarazada</v>
      </c>
    </row>
    <row r="21" spans="1:10" x14ac:dyDescent="0.2">
      <c r="A21" s="6"/>
      <c r="B21" s="14">
        <v>2</v>
      </c>
      <c r="C21" s="14">
        <f>'Tasas de Uso'!A48</f>
        <v>41</v>
      </c>
      <c r="D21" s="19" t="s">
        <v>23</v>
      </c>
      <c r="E21" s="14">
        <f>'Tasas de Uso'!C48</f>
        <v>1499.4167804472254</v>
      </c>
      <c r="F21" s="14">
        <f>'Tasas de Uso'!D48</f>
        <v>279.58596677137342</v>
      </c>
      <c r="G21" s="18">
        <f>'Tasas de Uso'!E48</f>
        <v>5.3629901305931691</v>
      </c>
      <c r="J21" t="str">
        <f t="shared" ref="J21:J84" si="0">+TRIM(D21)</f>
        <v>Salud Oral</v>
      </c>
    </row>
    <row r="22" spans="1:10" x14ac:dyDescent="0.2">
      <c r="A22" s="6"/>
      <c r="B22" s="14">
        <v>3</v>
      </c>
      <c r="C22" s="14">
        <f>'Tasas de Uso'!A9</f>
        <v>2</v>
      </c>
      <c r="D22" s="19" t="s">
        <v>249</v>
      </c>
      <c r="E22" s="14">
        <f>'Tasas de Uso'!C9</f>
        <v>143.21240950687849</v>
      </c>
      <c r="F22" s="14">
        <f>'Tasas de Uso'!D9</f>
        <v>57.589913163158784</v>
      </c>
      <c r="G22" s="18">
        <f>'Tasas de Uso'!E9</f>
        <v>2.4867620324611606</v>
      </c>
      <c r="J22" t="str">
        <f t="shared" si="0"/>
        <v>Displasia luxante de caderas</v>
      </c>
    </row>
    <row r="23" spans="1:10" x14ac:dyDescent="0.2">
      <c r="A23" s="6"/>
      <c r="B23" s="14">
        <v>4</v>
      </c>
      <c r="C23" s="14">
        <f>'Tasas de Uso'!A76</f>
        <v>69</v>
      </c>
      <c r="D23" s="19" t="s">
        <v>83</v>
      </c>
      <c r="E23" s="14">
        <f>'Tasas de Uso'!C76</f>
        <v>2.2991522568568579</v>
      </c>
      <c r="F23" s="14">
        <f>'Tasas de Uso'!D76</f>
        <v>2.5376093666868345</v>
      </c>
      <c r="G23" s="18">
        <f>'Tasas de Uso'!E76</f>
        <v>0.90603080483529574</v>
      </c>
      <c r="J23" t="str">
        <f t="shared" si="0"/>
        <v>Analgesia del Parto</v>
      </c>
    </row>
    <row r="24" spans="1:10" x14ac:dyDescent="0.2">
      <c r="A24" s="6"/>
      <c r="B24" s="14">
        <v>5</v>
      </c>
      <c r="C24" s="14">
        <f>'Tasas de Uso'!A23</f>
        <v>16</v>
      </c>
      <c r="D24" s="19" t="s">
        <v>19</v>
      </c>
      <c r="E24" s="14">
        <f>'Tasas de Uso'!C23</f>
        <v>18.500069052153947</v>
      </c>
      <c r="F24" s="14">
        <f>'Tasas de Uso'!D23</f>
        <v>12.728348043948914</v>
      </c>
      <c r="G24" s="18">
        <f>'Tasas de Uso'!E23</f>
        <v>1.4534540529749986</v>
      </c>
      <c r="J24" t="str">
        <f t="shared" si="0"/>
        <v>Infección Respiratoria Aguda (IRA) Infantil</v>
      </c>
    </row>
    <row r="25" spans="1:10" x14ac:dyDescent="0.2">
      <c r="A25" s="6"/>
      <c r="B25" s="14">
        <v>6</v>
      </c>
      <c r="C25" s="14">
        <f>'Tasas de Uso'!A26</f>
        <v>19</v>
      </c>
      <c r="D25" s="19" t="s">
        <v>77</v>
      </c>
      <c r="E25" s="14">
        <f>'Tasas de Uso'!C26</f>
        <v>9277.3929713585167</v>
      </c>
      <c r="F25" s="14">
        <f>'Tasas de Uso'!D26</f>
        <v>8676.1577336337432</v>
      </c>
      <c r="G25" s="18">
        <f>'Tasas de Uso'!E26</f>
        <v>1.0692974074680595</v>
      </c>
      <c r="J25" t="str">
        <f t="shared" si="0"/>
        <v>Salud Oral Integral del Adulto de 60 años</v>
      </c>
    </row>
    <row r="26" spans="1:10" ht="22.5" x14ac:dyDescent="0.2">
      <c r="A26" s="6"/>
      <c r="B26" s="14">
        <v>7</v>
      </c>
      <c r="C26" s="14">
        <f>'Tasas de Uso'!A21</f>
        <v>14</v>
      </c>
      <c r="D26" s="19" t="s">
        <v>29</v>
      </c>
      <c r="E26" s="14">
        <f>'Tasas de Uso'!C21</f>
        <v>29.783900856349572</v>
      </c>
      <c r="F26" s="14">
        <f>'Tasas de Uso'!D21</f>
        <v>28.430463460293577</v>
      </c>
      <c r="G26" s="18">
        <f>'Tasas de Uso'!E21</f>
        <v>1.04760518230546</v>
      </c>
      <c r="J26" t="str">
        <f t="shared" si="0"/>
        <v>Vicios de refracción en personas de 65 años y más</v>
      </c>
    </row>
    <row r="27" spans="1:10" x14ac:dyDescent="0.2">
      <c r="A27" s="6"/>
      <c r="B27" s="14">
        <v>8</v>
      </c>
      <c r="C27" s="14">
        <f>'Tasas de Uso'!A19</f>
        <v>12</v>
      </c>
      <c r="D27" s="19" t="s">
        <v>24</v>
      </c>
      <c r="E27" s="14">
        <f>'Tasas de Uso'!C19</f>
        <v>182.14225164853795</v>
      </c>
      <c r="F27" s="14">
        <f>'Tasas de Uso'!D19</f>
        <v>82.706731382714764</v>
      </c>
      <c r="G27" s="18">
        <f>'Tasas de Uso'!E19</f>
        <v>2.2022663524894739</v>
      </c>
      <c r="J27" t="str">
        <f t="shared" si="0"/>
        <v>Prematurez</v>
      </c>
    </row>
    <row r="28" spans="1:10" x14ac:dyDescent="0.2">
      <c r="A28" s="6"/>
      <c r="B28" s="14">
        <v>9</v>
      </c>
      <c r="C28" s="14">
        <f>'Tasas de Uso'!A8</f>
        <v>1</v>
      </c>
      <c r="D28" s="19" t="s">
        <v>3</v>
      </c>
      <c r="E28" s="14">
        <f>'Tasas de Uso'!C8</f>
        <v>30.415291301552173</v>
      </c>
      <c r="F28" s="14">
        <f>'Tasas de Uso'!D8</f>
        <v>11.34796098810517</v>
      </c>
      <c r="G28" s="18">
        <f>'Tasas de Uso'!E8</f>
        <v>2.6802428500973177</v>
      </c>
      <c r="J28" t="str">
        <f t="shared" si="0"/>
        <v>Cáncer Cérvicouterino</v>
      </c>
    </row>
    <row r="29" spans="1:10" ht="22.5" x14ac:dyDescent="0.2">
      <c r="A29" s="6"/>
      <c r="B29" s="14">
        <v>10</v>
      </c>
      <c r="C29" s="14">
        <f>'Tasas de Uso'!A13</f>
        <v>6</v>
      </c>
      <c r="D29" s="19" t="s">
        <v>36</v>
      </c>
      <c r="E29" s="14">
        <f>'Tasas de Uso'!C13</f>
        <v>9.0027046202226373</v>
      </c>
      <c r="F29" s="14">
        <f>'Tasas de Uso'!D13</f>
        <v>16.736816834215414</v>
      </c>
      <c r="G29" s="18">
        <f>'Tasas de Uso'!E13</f>
        <v>0.5378982580378262</v>
      </c>
      <c r="J29" t="str">
        <f t="shared" si="0"/>
        <v>Órtesis (o ayudas técnicas) para personas de 65 años y más</v>
      </c>
    </row>
    <row r="30" spans="1:10" x14ac:dyDescent="0.2">
      <c r="A30" s="6"/>
      <c r="B30" s="14"/>
      <c r="C30" s="14">
        <f>'Tasas de Uso'!A17</f>
        <v>10</v>
      </c>
      <c r="D30" s="19" t="s">
        <v>76</v>
      </c>
      <c r="E30" s="14">
        <f>'Tasas de Uso'!C17</f>
        <v>13.406736810883636</v>
      </c>
      <c r="F30" s="14">
        <f>'Tasas de Uso'!D17</f>
        <v>19.444511960110972</v>
      </c>
      <c r="G30" s="18">
        <f>'Tasas de Uso'!E17</f>
        <v>0.68948692764244224</v>
      </c>
      <c r="J30" t="str">
        <f t="shared" si="0"/>
        <v>Urgencia Odontológicas Ambulatoria</v>
      </c>
    </row>
    <row r="31" spans="1:10" ht="33.75" x14ac:dyDescent="0.2">
      <c r="A31" s="6"/>
      <c r="B31" s="14"/>
      <c r="C31" s="14">
        <f>'Tasas de Uso'!A28</f>
        <v>21</v>
      </c>
      <c r="D31" s="19" t="s">
        <v>73</v>
      </c>
      <c r="E31" s="14">
        <f>'Tasas de Uso'!C28</f>
        <v>7794.8084168559872</v>
      </c>
      <c r="F31" s="14">
        <f>'Tasas de Uso'!D28</f>
        <v>565.57950544313121</v>
      </c>
      <c r="G31" s="18">
        <f>'Tasas de Uso'!E28</f>
        <v>13.781985276762741</v>
      </c>
      <c r="J31" t="str">
        <f t="shared" si="0"/>
        <v>Tratamiento médico en personas de 55 años y más con Artrosis de Cadera y/o Rodilla, Leve y Moderada</v>
      </c>
    </row>
    <row r="32" spans="1:10" ht="33.75" x14ac:dyDescent="0.2">
      <c r="A32" s="6"/>
      <c r="B32" s="14"/>
      <c r="C32" s="14">
        <f>'Tasas de Uso'!A51</f>
        <v>44</v>
      </c>
      <c r="D32" s="19" t="s">
        <v>85</v>
      </c>
      <c r="E32" s="14">
        <f>'Tasas de Uso'!C51</f>
        <v>12.389106588906381</v>
      </c>
      <c r="F32" s="14">
        <f>'Tasas de Uso'!D51</f>
        <v>54.259220503427485</v>
      </c>
      <c r="G32" s="18">
        <f>'Tasas de Uso'!E51</f>
        <v>0.22833182036081365</v>
      </c>
      <c r="J32" t="str">
        <f t="shared" si="0"/>
        <v>Hipoacusia bilateral en personas de 65 años y más que requieren uso de audífonos</v>
      </c>
    </row>
    <row r="33" spans="1:10" x14ac:dyDescent="0.2">
      <c r="A33" s="6"/>
      <c r="B33" s="14"/>
      <c r="C33" s="14">
        <f>'Tasas de Uso'!A45</f>
        <v>38</v>
      </c>
      <c r="D33" s="19" t="s">
        <v>21</v>
      </c>
      <c r="E33" s="14">
        <f>'Tasas de Uso'!C45</f>
        <v>88.967497120000161</v>
      </c>
      <c r="F33" s="14">
        <f>'Tasas de Uso'!D45</f>
        <v>34.015370499521275</v>
      </c>
      <c r="G33" s="18">
        <f>'Tasas de Uso'!E45</f>
        <v>2.6155086895570423</v>
      </c>
      <c r="J33" t="str">
        <f t="shared" si="0"/>
        <v>Hipertensión Arterial</v>
      </c>
    </row>
    <row r="34" spans="1:10" ht="22.5" x14ac:dyDescent="0.2">
      <c r="A34" s="6"/>
      <c r="B34" s="14"/>
      <c r="C34" s="14">
        <f>'Tasas de Uso'!A12</f>
        <v>5</v>
      </c>
      <c r="D34" s="19" t="s">
        <v>20</v>
      </c>
      <c r="E34" s="14">
        <f>'Tasas de Uso'!C12</f>
        <v>454.62273300644279</v>
      </c>
      <c r="F34" s="14">
        <f>'Tasas de Uso'!D12</f>
        <v>44.764569726947528</v>
      </c>
      <c r="G34" s="18">
        <f>'Tasas de Uso'!E12</f>
        <v>10.155860667923887</v>
      </c>
      <c r="J34" t="str">
        <f t="shared" si="0"/>
        <v>Neumonía Comunitaria de Manejo Ambulatorio</v>
      </c>
    </row>
    <row r="35" spans="1:10" ht="22.5" x14ac:dyDescent="0.2">
      <c r="A35" s="6"/>
      <c r="B35" s="14"/>
      <c r="C35" s="14">
        <f>'Tasas de Uso'!A54</f>
        <v>47</v>
      </c>
      <c r="D35" s="19" t="s">
        <v>40</v>
      </c>
      <c r="E35" s="14">
        <f>'Tasas de Uso'!C54</f>
        <v>15427.797135114208</v>
      </c>
      <c r="F35" s="14">
        <f>'Tasas de Uso'!D54</f>
        <v>7158.5244267198404</v>
      </c>
      <c r="G35" s="18">
        <f>'Tasas de Uso'!E54</f>
        <v>2.1551644187353136</v>
      </c>
      <c r="J35" t="str">
        <f t="shared" si="0"/>
        <v>Síndrome de dificultad respiratoria en el recién nacido</v>
      </c>
    </row>
    <row r="36" spans="1:10" x14ac:dyDescent="0.2">
      <c r="A36" s="6"/>
      <c r="B36" s="14"/>
      <c r="C36" s="14">
        <f>'Tasas de Uso'!A61</f>
        <v>54</v>
      </c>
      <c r="D36" s="19" t="s">
        <v>34</v>
      </c>
      <c r="E36" s="14">
        <f>'Tasas de Uso'!C61</f>
        <v>20838.198544256142</v>
      </c>
      <c r="F36" s="14">
        <f>'Tasas de Uso'!D61</f>
        <v>38.734354951945193</v>
      </c>
      <c r="G36" s="18">
        <f>'Tasas de Uso'!E61</f>
        <v>537.97716704224274</v>
      </c>
      <c r="J36" t="str">
        <f t="shared" si="0"/>
        <v>Depresión en personas de 15 años y más</v>
      </c>
    </row>
    <row r="37" spans="1:10" x14ac:dyDescent="0.2">
      <c r="A37" s="6"/>
      <c r="B37" s="14"/>
      <c r="C37" s="14">
        <f>'Tasas de Uso'!A60</f>
        <v>53</v>
      </c>
      <c r="D37" s="19" t="s">
        <v>241</v>
      </c>
      <c r="E37" s="14">
        <f>'Tasas de Uso'!C60</f>
        <v>12.119457091223046</v>
      </c>
      <c r="F37" s="14">
        <f>'Tasas de Uso'!D60</f>
        <v>7.6704259058773001</v>
      </c>
      <c r="G37" s="18">
        <f>'Tasas de Uso'!E60</f>
        <v>1.5800240090888265</v>
      </c>
      <c r="J37" t="str">
        <f t="shared" si="0"/>
        <v>Retinopatía del prematuro</v>
      </c>
    </row>
    <row r="38" spans="1:10" ht="22.5" x14ac:dyDescent="0.2">
      <c r="A38" s="6"/>
      <c r="B38" s="14"/>
      <c r="C38" s="14">
        <f>'Tasas de Uso'!A57</f>
        <v>50</v>
      </c>
      <c r="D38" s="19" t="s">
        <v>39</v>
      </c>
      <c r="E38" s="14">
        <f>'Tasas de Uso'!C57</f>
        <v>65.809770773827466</v>
      </c>
      <c r="F38" s="14">
        <f>'Tasas de Uso'!D57</f>
        <v>3.1078586625715166</v>
      </c>
      <c r="G38" s="18">
        <f>'Tasas de Uso'!E57</f>
        <v>21.175277874243768</v>
      </c>
      <c r="J38" t="str">
        <f t="shared" si="0"/>
        <v>Asma bronquial moderada y severa en menores de 15 años</v>
      </c>
    </row>
    <row r="39" spans="1:10" x14ac:dyDescent="0.2">
      <c r="A39" s="6"/>
      <c r="B39" s="14"/>
      <c r="C39" s="14">
        <f>'Tasas de Uso'!A15</f>
        <v>8</v>
      </c>
      <c r="D39" s="19" t="s">
        <v>5</v>
      </c>
      <c r="E39" s="14">
        <f>'Tasas de Uso'!C15</f>
        <v>128.02733999869551</v>
      </c>
      <c r="F39" s="14">
        <f>'Tasas de Uso'!D15</f>
        <v>188.2783939909703</v>
      </c>
      <c r="G39" s="18">
        <f>'Tasas de Uso'!E15</f>
        <v>0.67998954784389976</v>
      </c>
      <c r="J39" t="str">
        <f t="shared" si="0"/>
        <v>Infarto Agudo del Miocardio (IAM)</v>
      </c>
    </row>
    <row r="40" spans="1:10" ht="22.5" x14ac:dyDescent="0.2">
      <c r="A40" s="6"/>
      <c r="B40" s="14"/>
      <c r="C40" s="14">
        <f>'Tasas de Uso'!A70</f>
        <v>63</v>
      </c>
      <c r="D40" s="19" t="s">
        <v>238</v>
      </c>
      <c r="E40" s="14">
        <f>'Tasas de Uso'!C70</f>
        <v>5.6761957379338268</v>
      </c>
      <c r="F40" s="14">
        <f>'Tasas de Uso'!D70</f>
        <v>12.227833149915837</v>
      </c>
      <c r="G40" s="18">
        <f>'Tasas de Uso'!E70</f>
        <v>0.46420291055189083</v>
      </c>
      <c r="J40" t="str">
        <f t="shared" si="0"/>
        <v>Hipoacusia neurosensorial bilateral del prematuro</v>
      </c>
    </row>
    <row r="41" spans="1:10" ht="33.75" x14ac:dyDescent="0.2">
      <c r="A41" s="6"/>
      <c r="B41" s="14"/>
      <c r="C41" s="14">
        <f>'Tasas de Uso'!A36</f>
        <v>29</v>
      </c>
      <c r="D41" s="19" t="s">
        <v>26</v>
      </c>
      <c r="E41" s="14">
        <f>'Tasas de Uso'!C36</f>
        <v>9047.7741391464187</v>
      </c>
      <c r="F41" s="14">
        <f>'Tasas de Uso'!D36</f>
        <v>870.31111909296703</v>
      </c>
      <c r="G41" s="18">
        <f>'Tasas de Uso'!E36</f>
        <v>10.396022687353408</v>
      </c>
      <c r="J41" t="str">
        <f t="shared" si="0"/>
        <v>Colecistectomía preventiva del cancer de vesícula en personas de 35 a 49 años sintomáticos</v>
      </c>
    </row>
    <row r="42" spans="1:10" x14ac:dyDescent="0.2">
      <c r="A42" s="6"/>
      <c r="B42" s="14"/>
      <c r="C42" s="14">
        <f>'Tasas de Uso'!A44</f>
        <v>37</v>
      </c>
      <c r="D42" s="19" t="s">
        <v>7</v>
      </c>
      <c r="E42" s="14">
        <f>'Tasas de Uso'!C44</f>
        <v>185.99971452085953</v>
      </c>
      <c r="F42" s="14">
        <f>'Tasas de Uso'!D44</f>
        <v>43.135317298006562</v>
      </c>
      <c r="G42" s="18">
        <f>'Tasas de Uso'!E44</f>
        <v>4.3120052470195978</v>
      </c>
      <c r="J42" t="str">
        <f t="shared" si="0"/>
        <v>Diabetes Mellitus Tipo 2</v>
      </c>
    </row>
    <row r="43" spans="1:10" x14ac:dyDescent="0.2">
      <c r="A43" s="6"/>
      <c r="B43" s="14"/>
      <c r="C43" s="14">
        <f>'Tasas de Uso'!A30</f>
        <v>23</v>
      </c>
      <c r="D43" s="19" t="s">
        <v>30</v>
      </c>
      <c r="E43" s="14">
        <f>'Tasas de Uso'!C30</f>
        <v>28626.944855865167</v>
      </c>
      <c r="F43" s="14">
        <f>'Tasas de Uso'!D30</f>
        <v>17561.171449097747</v>
      </c>
      <c r="G43" s="18">
        <f>'Tasas de Uso'!E30</f>
        <v>1.6301272918405427</v>
      </c>
      <c r="J43" t="str">
        <f t="shared" si="0"/>
        <v>Estrabismo en menores de 9 años</v>
      </c>
    </row>
    <row r="44" spans="1:10" x14ac:dyDescent="0.2">
      <c r="A44" s="6"/>
      <c r="B44" s="14"/>
      <c r="C44" s="14">
        <f>'Tasas de Uso'!A20</f>
        <v>13</v>
      </c>
      <c r="D44" s="19" t="s">
        <v>11</v>
      </c>
      <c r="E44" s="14">
        <f>'Tasas de Uso'!C20</f>
        <v>132.58836496175124</v>
      </c>
      <c r="F44" s="14">
        <f>'Tasas de Uso'!D20</f>
        <v>157.35831699227734</v>
      </c>
      <c r="G44" s="18">
        <f>'Tasas de Uso'!E20</f>
        <v>0.84258886022693202</v>
      </c>
      <c r="J44" t="str">
        <f t="shared" si="0"/>
        <v>Cataratas</v>
      </c>
    </row>
    <row r="45" spans="1:10" ht="22.5" x14ac:dyDescent="0.2">
      <c r="A45" s="6"/>
      <c r="B45" s="14"/>
      <c r="C45" s="14">
        <f>'Tasas de Uso'!A32</f>
        <v>25</v>
      </c>
      <c r="D45" s="19" t="s">
        <v>38</v>
      </c>
      <c r="E45" s="14">
        <f>'Tasas de Uso'!C32</f>
        <v>46.23352726493367</v>
      </c>
      <c r="F45" s="14">
        <f>'Tasas de Uso'!D32</f>
        <v>26.724756978386974</v>
      </c>
      <c r="G45" s="18">
        <f>'Tasas de Uso'!E32</f>
        <v>1.7299886881038418</v>
      </c>
      <c r="J45" t="str">
        <f t="shared" si="0"/>
        <v>Enfermedad pulmonar obstructiva crónica de tratamiento ambulatorio</v>
      </c>
    </row>
    <row r="46" spans="1:10" x14ac:dyDescent="0.2">
      <c r="A46" s="6"/>
      <c r="B46" s="14"/>
      <c r="C46" s="14">
        <f>'Tasas de Uso'!A66</f>
        <v>59</v>
      </c>
      <c r="D46" s="19" t="s">
        <v>236</v>
      </c>
      <c r="E46" s="14">
        <f>'Tasas de Uso'!C66</f>
        <v>536.35540229383332</v>
      </c>
      <c r="F46" s="14">
        <f>'Tasas de Uso'!D66</f>
        <v>99.256784564359549</v>
      </c>
      <c r="G46" s="18">
        <f>'Tasas de Uso'!E66</f>
        <v>5.4037152689149694</v>
      </c>
      <c r="J46" t="str">
        <f t="shared" si="0"/>
        <v>Displasia broncopulmonar del prematuro</v>
      </c>
    </row>
    <row r="47" spans="1:10" x14ac:dyDescent="0.2">
      <c r="A47" s="6"/>
      <c r="B47" s="14"/>
      <c r="C47" s="14">
        <f>'Tasas de Uso'!A27</f>
        <v>20</v>
      </c>
      <c r="D47" s="19" t="s">
        <v>2</v>
      </c>
      <c r="E47" s="14">
        <f>'Tasas de Uso'!C27</f>
        <v>879.09011412611869</v>
      </c>
      <c r="F47" s="14">
        <f>'Tasas de Uso'!D27</f>
        <v>13.94199186165763</v>
      </c>
      <c r="G47" s="18">
        <f>'Tasas de Uso'!E27</f>
        <v>63.053408928155797</v>
      </c>
      <c r="J47" t="str">
        <f t="shared" si="0"/>
        <v>Cardiopatías Congénitas Operables</v>
      </c>
    </row>
    <row r="48" spans="1:10" ht="22.5" x14ac:dyDescent="0.2">
      <c r="A48" s="6"/>
      <c r="B48" s="14"/>
      <c r="C48" s="14">
        <f>'Tasas de Uso'!A58</f>
        <v>51</v>
      </c>
      <c r="D48" s="19" t="s">
        <v>242</v>
      </c>
      <c r="E48" s="14">
        <f>'Tasas de Uso'!C58</f>
        <v>6.001942446828247</v>
      </c>
      <c r="F48" s="14">
        <f>'Tasas de Uso'!D58</f>
        <v>16.946280291476022</v>
      </c>
      <c r="G48" s="18">
        <f>'Tasas de Uso'!E58</f>
        <v>0.35417462378733483</v>
      </c>
      <c r="J48" t="str">
        <f t="shared" si="0"/>
        <v>Asma bronquial en personas de 15 años y más</v>
      </c>
    </row>
    <row r="49" spans="1:10" x14ac:dyDescent="0.2">
      <c r="A49" s="6"/>
      <c r="B49" s="14"/>
      <c r="C49" s="14">
        <f>'Tasas de Uso'!A25</f>
        <v>18</v>
      </c>
      <c r="D49" s="19" t="s">
        <v>9</v>
      </c>
      <c r="E49" s="14">
        <f>'Tasas de Uso'!C25</f>
        <v>976.59954688695143</v>
      </c>
      <c r="F49" s="14">
        <f>'Tasas de Uso'!D25</f>
        <v>16.309129862301901</v>
      </c>
      <c r="G49" s="18">
        <f>'Tasas de Uso'!E25</f>
        <v>59.88054268574647</v>
      </c>
      <c r="J49" t="str">
        <f t="shared" si="0"/>
        <v>Disrafias Espinales</v>
      </c>
    </row>
    <row r="50" spans="1:10" ht="22.5" x14ac:dyDescent="0.2">
      <c r="A50" s="6"/>
      <c r="B50" s="14"/>
      <c r="C50" s="14">
        <f>'Tasas de Uso'!A24</f>
        <v>17</v>
      </c>
      <c r="D50" s="19" t="s">
        <v>37</v>
      </c>
      <c r="E50" s="14">
        <f>'Tasas de Uso'!C24</f>
        <v>19.094962375963309</v>
      </c>
      <c r="F50" s="14">
        <f>'Tasas de Uso'!D24</f>
        <v>17.225771739384705</v>
      </c>
      <c r="G50" s="18">
        <f>'Tasas de Uso'!E24</f>
        <v>1.1085112855817612</v>
      </c>
      <c r="J50" t="str">
        <f t="shared" si="0"/>
        <v>Accidente cerebrovascular isquémico en personas de 15 años y más</v>
      </c>
    </row>
    <row r="51" spans="1:10" ht="22.5" x14ac:dyDescent="0.2">
      <c r="A51" s="6"/>
      <c r="B51" s="14"/>
      <c r="C51" s="14">
        <f>'Tasas de Uso'!A11</f>
        <v>4</v>
      </c>
      <c r="D51" s="19" t="s">
        <v>248</v>
      </c>
      <c r="E51" s="14">
        <f>'Tasas de Uso'!C11</f>
        <v>128.96720626338936</v>
      </c>
      <c r="F51" s="14">
        <f>'Tasas de Uso'!D11</f>
        <v>44.479445079005188</v>
      </c>
      <c r="G51" s="18">
        <f>'Tasas de Uso'!E11</f>
        <v>2.8994787600051102</v>
      </c>
      <c r="J51" t="str">
        <f t="shared" si="0"/>
        <v>Prevención secundaria insuficiencia renal crónica terminal</v>
      </c>
    </row>
    <row r="52" spans="1:10" ht="22.5" x14ac:dyDescent="0.2">
      <c r="A52" s="6"/>
      <c r="B52" s="14"/>
      <c r="C52" s="14">
        <f>'Tasas de Uso'!A65</f>
        <v>58</v>
      </c>
      <c r="D52" s="19" t="s">
        <v>12</v>
      </c>
      <c r="E52" s="14">
        <f>'Tasas de Uso'!C65</f>
        <v>227.52818184794353</v>
      </c>
      <c r="F52" s="14">
        <f>'Tasas de Uso'!D65</f>
        <v>150.09562543878761</v>
      </c>
      <c r="G52" s="18">
        <f>'Tasas de Uso'!E65</f>
        <v>1.5158881625150007</v>
      </c>
      <c r="J52" t="str">
        <f t="shared" si="0"/>
        <v>Artrosis de Cadera Severa que requiere Prótesis</v>
      </c>
    </row>
    <row r="53" spans="1:10" x14ac:dyDescent="0.2">
      <c r="A53" s="6"/>
      <c r="B53" s="14"/>
      <c r="C53" s="14">
        <f>'Tasas de Uso'!A18</f>
        <v>11</v>
      </c>
      <c r="D53" s="19" t="s">
        <v>31</v>
      </c>
      <c r="E53" s="14">
        <f>'Tasas de Uso'!C18</f>
        <v>336.05018800071053</v>
      </c>
      <c r="F53" s="14">
        <f>'Tasas de Uso'!D18</f>
        <v>67.460491703157871</v>
      </c>
      <c r="G53" s="18">
        <f>'Tasas de Uso'!E18</f>
        <v>4.9814369791345561</v>
      </c>
      <c r="J53" t="str">
        <f t="shared" si="0"/>
        <v>Retinopatía diabética</v>
      </c>
    </row>
    <row r="54" spans="1:10" x14ac:dyDescent="0.2">
      <c r="A54" s="6"/>
      <c r="B54" s="14"/>
      <c r="C54" s="14">
        <f>'Tasas de Uso'!A10</f>
        <v>3</v>
      </c>
      <c r="D54" s="19" t="s">
        <v>79</v>
      </c>
      <c r="E54" s="14">
        <f>'Tasas de Uso'!C10</f>
        <v>10683.879331507185</v>
      </c>
      <c r="F54" s="14">
        <f>'Tasas de Uso'!D10</f>
        <v>205.61538441156287</v>
      </c>
      <c r="G54" s="18">
        <f>'Tasas de Uso'!E10</f>
        <v>51.960505591946223</v>
      </c>
      <c r="J54" t="str">
        <f t="shared" si="0"/>
        <v>Trauma Ocular grave</v>
      </c>
    </row>
    <row r="55" spans="1:10" x14ac:dyDescent="0.2">
      <c r="A55" s="6"/>
      <c r="B55" s="14"/>
      <c r="C55" s="14">
        <f>'Tasas de Uso'!A33</f>
        <v>26</v>
      </c>
      <c r="D55" s="19" t="s">
        <v>71</v>
      </c>
      <c r="E55" s="14">
        <f>'Tasas de Uso'!C33</f>
        <v>597.96073064558004</v>
      </c>
      <c r="F55" s="14">
        <f>'Tasas de Uso'!D33</f>
        <v>325.50138828969347</v>
      </c>
      <c r="G55" s="18">
        <f>'Tasas de Uso'!E33</f>
        <v>1.8370451007520745</v>
      </c>
      <c r="J55" t="str">
        <f t="shared" si="0"/>
        <v>Cuidados Paliativos del Cáncer Terminal</v>
      </c>
    </row>
    <row r="56" spans="1:10" x14ac:dyDescent="0.2">
      <c r="A56" s="6"/>
      <c r="B56" s="14"/>
      <c r="C56" s="14">
        <f>'Tasas de Uso'!A14</f>
        <v>7</v>
      </c>
      <c r="D56" s="19" t="s">
        <v>27</v>
      </c>
      <c r="E56" s="14">
        <f>'Tasas de Uso'!C14</f>
        <v>867.88842601906288</v>
      </c>
      <c r="F56" s="14">
        <f>'Tasas de Uso'!D14</f>
        <v>262.00103899421708</v>
      </c>
      <c r="G56" s="18">
        <f>'Tasas de Uso'!E14</f>
        <v>3.3125381080577281</v>
      </c>
      <c r="J56" t="str">
        <f t="shared" si="0"/>
        <v>Cáncer gástrico</v>
      </c>
    </row>
    <row r="57" spans="1:10" ht="22.5" x14ac:dyDescent="0.2">
      <c r="A57" s="6"/>
      <c r="B57" s="14"/>
      <c r="C57" s="14">
        <f>'Tasas de Uso'!A16</f>
        <v>9</v>
      </c>
      <c r="D57" s="19" t="s">
        <v>78</v>
      </c>
      <c r="E57" s="14">
        <f>'Tasas de Uso'!C16</f>
        <v>337.74567041697128</v>
      </c>
      <c r="F57" s="14">
        <f>'Tasas de Uso'!D16</f>
        <v>101.67768174885613</v>
      </c>
      <c r="G57" s="18">
        <f>'Tasas de Uso'!E16</f>
        <v>3.3217286685509122</v>
      </c>
      <c r="J57" t="str">
        <f t="shared" si="0"/>
        <v>Atención de Urgencia del Traumatismo Cráneo Encefálico moderado o grave</v>
      </c>
    </row>
    <row r="58" spans="1:10" x14ac:dyDescent="0.2">
      <c r="A58" s="6"/>
      <c r="B58" s="14"/>
      <c r="C58" s="14">
        <f>'Tasas de Uso'!A62</f>
        <v>55</v>
      </c>
      <c r="D58" s="19" t="s">
        <v>8</v>
      </c>
      <c r="E58" s="14">
        <f>'Tasas de Uso'!C62</f>
        <v>5.2977454111310127</v>
      </c>
      <c r="F58" s="14">
        <f>'Tasas de Uso'!D62</f>
        <v>2.6231467610695365</v>
      </c>
      <c r="G58" s="18">
        <f>'Tasas de Uso'!E62</f>
        <v>2.0196145674178601</v>
      </c>
      <c r="J58" t="str">
        <f t="shared" si="0"/>
        <v>Cáncer de Mama</v>
      </c>
    </row>
    <row r="59" spans="1:10" ht="33.75" x14ac:dyDescent="0.2">
      <c r="A59" s="6"/>
      <c r="B59" s="14"/>
      <c r="C59" s="14">
        <f>'Tasas de Uso'!A34</f>
        <v>27</v>
      </c>
      <c r="D59" s="19" t="s">
        <v>35</v>
      </c>
      <c r="E59" s="14">
        <f>'Tasas de Uso'!C34</f>
        <v>87.790220361971052</v>
      </c>
      <c r="F59" s="14">
        <f>'Tasas de Uso'!D34</f>
        <v>5.9305926772006918</v>
      </c>
      <c r="G59" s="18">
        <f>'Tasas de Uso'!E34</f>
        <v>14.802942157782626</v>
      </c>
      <c r="J59" t="str">
        <f t="shared" si="0"/>
        <v>Tratamiento quirúrgico de la hiperplasia benigna de la próstata en personas sintomáticas</v>
      </c>
    </row>
    <row r="60" spans="1:10" ht="22.5" x14ac:dyDescent="0.2">
      <c r="A60" s="6"/>
      <c r="B60" s="14"/>
      <c r="C60" s="14">
        <f>'Tasas de Uso'!A39</f>
        <v>32</v>
      </c>
      <c r="D60" s="19" t="s">
        <v>246</v>
      </c>
      <c r="E60" s="14">
        <f>'Tasas de Uso'!C39</f>
        <v>13.206275162126591</v>
      </c>
      <c r="F60" s="14">
        <f>'Tasas de Uso'!D39</f>
        <v>5.6454680292583506</v>
      </c>
      <c r="G60" s="18">
        <f>'Tasas de Uso'!E39</f>
        <v>2.3392702064175022</v>
      </c>
      <c r="J60" t="str">
        <f t="shared" si="0"/>
        <v>Epilepsia no refractaria en personas de 15 años y más</v>
      </c>
    </row>
    <row r="61" spans="1:10" x14ac:dyDescent="0.2">
      <c r="A61" s="6"/>
      <c r="B61" s="14"/>
      <c r="C61" s="14">
        <f>'Tasas de Uso'!A43</f>
        <v>36</v>
      </c>
      <c r="D61" s="19" t="s">
        <v>245</v>
      </c>
      <c r="E61" s="14">
        <f>'Tasas de Uso'!C43</f>
        <v>2797.9398173056511</v>
      </c>
      <c r="F61" s="14">
        <f>'Tasas de Uso'!D43</f>
        <v>97.838788700745923</v>
      </c>
      <c r="G61" s="18">
        <f>'Tasas de Uso'!E43</f>
        <v>28.59744948257234</v>
      </c>
      <c r="J61" t="str">
        <f t="shared" si="0"/>
        <v>Enfermedad de Parkinson</v>
      </c>
    </row>
    <row r="62" spans="1:10" ht="22.5" x14ac:dyDescent="0.2">
      <c r="A62" s="6"/>
      <c r="B62" s="14"/>
      <c r="C62" s="14">
        <f>'Tasas de Uso'!A49</f>
        <v>42</v>
      </c>
      <c r="D62" s="19" t="s">
        <v>25</v>
      </c>
      <c r="E62" s="14">
        <f>'Tasas de Uso'!C49</f>
        <v>5.6786290681404319</v>
      </c>
      <c r="F62" s="14">
        <f>'Tasas de Uso'!D49</f>
        <v>3.193396056954219</v>
      </c>
      <c r="G62" s="18">
        <f>'Tasas de Uso'!E49</f>
        <v>1.7782413978291705</v>
      </c>
      <c r="J62" t="str">
        <f t="shared" si="0"/>
        <v>Trastorno de Conducción que requiere Marcapaso</v>
      </c>
    </row>
    <row r="63" spans="1:10" x14ac:dyDescent="0.2">
      <c r="A63" s="6"/>
      <c r="B63" s="14"/>
      <c r="C63" s="14">
        <f>'Tasas de Uso'!A63</f>
        <v>56</v>
      </c>
      <c r="D63" s="19" t="s">
        <v>81</v>
      </c>
      <c r="E63" s="14">
        <f>'Tasas de Uso'!C63</f>
        <v>1473.1995467078318</v>
      </c>
      <c r="F63" s="14">
        <f>'Tasas de Uso'!D63</f>
        <v>420.150195424191</v>
      </c>
      <c r="G63" s="18">
        <f>'Tasas de Uso'!E63</f>
        <v>3.5063640639758926</v>
      </c>
      <c r="J63" t="str">
        <f t="shared" si="0"/>
        <v>Artritis Reumatoide</v>
      </c>
    </row>
    <row r="64" spans="1:10" ht="33.75" x14ac:dyDescent="0.2">
      <c r="A64" s="6"/>
      <c r="B64" s="14"/>
      <c r="C64" s="14">
        <f>'Tasas de Uso'!A29</f>
        <v>22</v>
      </c>
      <c r="D64" s="19" t="s">
        <v>82</v>
      </c>
      <c r="E64" s="14">
        <f>'Tasas de Uso'!C29</f>
        <v>76.047037875134464</v>
      </c>
      <c r="F64" s="14">
        <f>'Tasas de Uso'!D29</f>
        <v>49.862658991899501</v>
      </c>
      <c r="G64" s="18">
        <f>'Tasas de Uso'!E29</f>
        <v>1.5251300153786178</v>
      </c>
      <c r="J64" t="str">
        <f t="shared" si="0"/>
        <v>Consumo perjudicial y dependencia de riesgo bajo a moderado de alcohol y drogas en personas menores de 20 años</v>
      </c>
    </row>
    <row r="65" spans="1:10" ht="22.5" x14ac:dyDescent="0.2">
      <c r="A65" s="6"/>
      <c r="B65" s="14"/>
      <c r="C65" s="14">
        <f>'Tasas de Uso'!A55</f>
        <v>48</v>
      </c>
      <c r="D65" s="19" t="s">
        <v>28</v>
      </c>
      <c r="E65" s="14">
        <f>'Tasas de Uso'!C55</f>
        <v>11.502686441684462</v>
      </c>
      <c r="F65" s="14">
        <f>'Tasas de Uso'!D55</f>
        <v>5.7595178884352878</v>
      </c>
      <c r="G65" s="18">
        <f>'Tasas de Uso'!E55</f>
        <v>1.9971613361564617</v>
      </c>
      <c r="J65" t="str">
        <f t="shared" si="0"/>
        <v>Cáncer de próstata en personas de 15 años y más</v>
      </c>
    </row>
    <row r="66" spans="1:10" x14ac:dyDescent="0.2">
      <c r="A66" s="6"/>
      <c r="B66" s="14"/>
      <c r="C66" s="14">
        <f>'Tasas de Uso'!A46</f>
        <v>39</v>
      </c>
      <c r="D66" s="19" t="s">
        <v>14</v>
      </c>
      <c r="E66" s="14">
        <f>'Tasas de Uso'!C46</f>
        <v>729.86608302110767</v>
      </c>
      <c r="F66" s="14">
        <f>'Tasas de Uso'!D46</f>
        <v>910.21222247493745</v>
      </c>
      <c r="G66" s="18">
        <f>'Tasas de Uso'!E46</f>
        <v>0.80186363685223361</v>
      </c>
      <c r="J66" t="str">
        <f t="shared" si="0"/>
        <v>Cánceres Infantiles</v>
      </c>
    </row>
    <row r="67" spans="1:10" x14ac:dyDescent="0.2">
      <c r="A67" s="6"/>
      <c r="B67" s="14"/>
      <c r="C67" s="14">
        <f>'Tasas de Uso'!A52</f>
        <v>45</v>
      </c>
      <c r="D67" s="19" t="s">
        <v>16</v>
      </c>
      <c r="E67" s="14">
        <f>'Tasas de Uso'!C52</f>
        <v>10.38105965353901</v>
      </c>
      <c r="F67" s="14">
        <f>'Tasas de Uso'!D52</f>
        <v>7.1242389292516997</v>
      </c>
      <c r="G67" s="18">
        <f>'Tasas de Uso'!E52</f>
        <v>1.4571464765050199</v>
      </c>
      <c r="J67" t="str">
        <f t="shared" si="0"/>
        <v>Cáncer de Testículo</v>
      </c>
    </row>
    <row r="68" spans="1:10" x14ac:dyDescent="0.2">
      <c r="A68" s="6"/>
      <c r="B68" s="14"/>
      <c r="C68" s="14">
        <f>'Tasas de Uso'!A42</f>
        <v>35</v>
      </c>
      <c r="D68" s="19" t="s">
        <v>1</v>
      </c>
      <c r="E68" s="14">
        <f>'Tasas de Uso'!C42</f>
        <v>691.25940268941463</v>
      </c>
      <c r="F68" s="14">
        <f>'Tasas de Uso'!D42</f>
        <v>587.69040271089034</v>
      </c>
      <c r="G68" s="18">
        <f>'Tasas de Uso'!E42</f>
        <v>1.1762305450298025</v>
      </c>
      <c r="J68" t="str">
        <f t="shared" si="0"/>
        <v>Insuficiencia Renal Crónica Terminal</v>
      </c>
    </row>
    <row r="69" spans="1:10" x14ac:dyDescent="0.2">
      <c r="A69" s="6"/>
      <c r="B69" s="14"/>
      <c r="C69" s="14">
        <f>'Tasas de Uso'!A38</f>
        <v>31</v>
      </c>
      <c r="D69" s="19" t="s">
        <v>15</v>
      </c>
      <c r="E69" s="14">
        <f>'Tasas de Uso'!C38</f>
        <v>131.35638556644844</v>
      </c>
      <c r="F69" s="14">
        <f>'Tasas de Uso'!D38</f>
        <v>18.447564721869458</v>
      </c>
      <c r="G69" s="18">
        <f>'Tasas de Uso'!E38</f>
        <v>7.1205271561251857</v>
      </c>
      <c r="J69" t="str">
        <f t="shared" si="0"/>
        <v>Esquizofrenia</v>
      </c>
    </row>
    <row r="70" spans="1:10" x14ac:dyDescent="0.2">
      <c r="A70" s="6"/>
      <c r="B70" s="14"/>
      <c r="C70" s="14">
        <f>'Tasas de Uso'!A68</f>
        <v>61</v>
      </c>
      <c r="D70" s="19" t="s">
        <v>22</v>
      </c>
      <c r="E70" s="14">
        <f>'Tasas de Uso'!C68</f>
        <v>148.16212705849838</v>
      </c>
      <c r="F70" s="14">
        <f>'Tasas de Uso'!D68</f>
        <v>173.71092035951531</v>
      </c>
      <c r="G70" s="18">
        <f>'Tasas de Uso'!E68</f>
        <v>0.85292350504999526</v>
      </c>
      <c r="J70" t="str">
        <f t="shared" si="0"/>
        <v>Epilepsia No Refractaria</v>
      </c>
    </row>
    <row r="71" spans="1:10" ht="22.5" x14ac:dyDescent="0.2">
      <c r="A71" s="6"/>
      <c r="B71" s="14"/>
      <c r="C71" s="14">
        <f>'Tasas de Uso'!A74</f>
        <v>67</v>
      </c>
      <c r="D71" s="19" t="s">
        <v>75</v>
      </c>
      <c r="E71" s="14">
        <f>'Tasas de Uso'!C74</f>
        <v>1.4542830540359644</v>
      </c>
      <c r="F71" s="14">
        <f>'Tasas de Uso'!D74</f>
        <v>3.5925705640734957</v>
      </c>
      <c r="G71" s="18">
        <f>'Tasas de Uso'!E74</f>
        <v>0.40480291983103078</v>
      </c>
      <c r="J71" t="str">
        <f t="shared" si="0"/>
        <v>Tratamiento quirúrgico de Hernia del Núcleo Pulposo lumbar</v>
      </c>
    </row>
    <row r="72" spans="1:10" x14ac:dyDescent="0.2">
      <c r="A72" s="6"/>
      <c r="B72" s="14"/>
      <c r="C72" s="14">
        <f>'Tasas de Uso'!A53</f>
        <v>46</v>
      </c>
      <c r="D72" s="19" t="s">
        <v>17</v>
      </c>
      <c r="E72" s="14">
        <f>'Tasas de Uso'!C53</f>
        <v>1177.7684442045261</v>
      </c>
      <c r="F72" s="14">
        <f>'Tasas de Uso'!D53</f>
        <v>28.369902470262925</v>
      </c>
      <c r="G72" s="18">
        <f>'Tasas de Uso'!E53</f>
        <v>41.514716007185868</v>
      </c>
      <c r="J72" t="str">
        <f t="shared" si="0"/>
        <v>Linfoma del Adulto</v>
      </c>
    </row>
    <row r="73" spans="1:10" ht="22.5" x14ac:dyDescent="0.2">
      <c r="B73" s="7"/>
      <c r="C73" s="14">
        <f>'Tasas de Uso'!A37</f>
        <v>30</v>
      </c>
      <c r="D73" s="19" t="s">
        <v>32</v>
      </c>
      <c r="E73" s="14">
        <f>'Tasas de Uso'!C37</f>
        <v>417.40413311053788</v>
      </c>
      <c r="F73" s="14">
        <f>'Tasas de Uso'!D37</f>
        <v>150.9441067466681</v>
      </c>
      <c r="G73" s="18">
        <f>'Tasas de Uso'!E37</f>
        <v>2.7652893650964057</v>
      </c>
      <c r="J73" t="str">
        <f t="shared" si="0"/>
        <v>Desprendimiento de retina regmatógeno no traumático</v>
      </c>
    </row>
    <row r="74" spans="1:10" x14ac:dyDescent="0.2">
      <c r="B74" s="7"/>
      <c r="C74" s="14">
        <f>'Tasas de Uso'!A40</f>
        <v>33</v>
      </c>
      <c r="D74" s="19" t="s">
        <v>13</v>
      </c>
      <c r="E74" s="14">
        <f>'Tasas de Uso'!C40</f>
        <v>5.7462562549624243</v>
      </c>
      <c r="F74" s="14">
        <f>'Tasas de Uso'!D40</f>
        <v>1.6578696942840916</v>
      </c>
      <c r="G74" s="18">
        <f>'Tasas de Uso'!E40</f>
        <v>3.4660481911057537</v>
      </c>
      <c r="J74" t="str">
        <f t="shared" si="0"/>
        <v>Fisura Labiopalatina</v>
      </c>
    </row>
    <row r="75" spans="1:10" ht="22.5" x14ac:dyDescent="0.2">
      <c r="B75" s="7"/>
      <c r="C75" s="14">
        <f>'Tasas de Uso'!A69</f>
        <v>62</v>
      </c>
      <c r="D75" s="19" t="s">
        <v>10</v>
      </c>
      <c r="E75" s="14">
        <f>'Tasas de Uso'!C69</f>
        <v>20.339187284302987</v>
      </c>
      <c r="F75" s="14">
        <f>'Tasas de Uso'!D69</f>
        <v>10.749199227426255</v>
      </c>
      <c r="G75" s="18">
        <f>'Tasas de Uso'!E69</f>
        <v>1.8921583695656297</v>
      </c>
      <c r="J75" t="str">
        <f t="shared" si="0"/>
        <v>Escoliosis, tratamiento quirúrgico en menores de 25 años</v>
      </c>
    </row>
    <row r="76" spans="1:10" x14ac:dyDescent="0.2">
      <c r="B76" s="7"/>
      <c r="C76" s="14">
        <f>'Tasas de Uso'!A41</f>
        <v>34</v>
      </c>
      <c r="D76" s="19" t="s">
        <v>46</v>
      </c>
      <c r="E76" s="14">
        <f>'Tasas de Uso'!C41</f>
        <v>351.56386624692124</v>
      </c>
      <c r="F76" s="14">
        <f>'Tasas de Uso'!D41</f>
        <v>633.10027738454653</v>
      </c>
      <c r="G76" s="18">
        <f>'Tasas de Uso'!E41</f>
        <v>0.55530518435293708</v>
      </c>
      <c r="J76" t="str">
        <f t="shared" si="0"/>
        <v>Politraumatizado grave</v>
      </c>
    </row>
    <row r="77" spans="1:10" ht="33.75" x14ac:dyDescent="0.2">
      <c r="B77" s="7"/>
      <c r="C77" s="14">
        <f>'Tasas de Uso'!A59</f>
        <v>52</v>
      </c>
      <c r="D77" s="19" t="s">
        <v>74</v>
      </c>
      <c r="E77" s="14">
        <f>'Tasas de Uso'!C59</f>
        <v>23.572224031173427</v>
      </c>
      <c r="F77" s="14">
        <f>'Tasas de Uso'!D59</f>
        <v>47.920253892280087</v>
      </c>
      <c r="G77" s="18">
        <f>'Tasas de Uso'!E59</f>
        <v>0.49190524082283488</v>
      </c>
      <c r="J77" t="str">
        <f t="shared" si="0"/>
        <v>Tratamiento quirúrgico de Tumores Primarios del Sistema Nervioso Central de personas de 15 años o más</v>
      </c>
    </row>
    <row r="78" spans="1:10" x14ac:dyDescent="0.2">
      <c r="B78" s="7"/>
      <c r="C78" s="14">
        <f>'Tasas de Uso'!A56</f>
        <v>49</v>
      </c>
      <c r="D78" s="19" t="s">
        <v>43</v>
      </c>
      <c r="E78" s="14">
        <f>'Tasas de Uso'!C56</f>
        <v>92.069967635276896</v>
      </c>
      <c r="F78" s="14">
        <f>'Tasas de Uso'!D56</f>
        <v>8.5537394382702274</v>
      </c>
      <c r="G78" s="18">
        <f>'Tasas de Uso'!E56</f>
        <v>10.763709638307111</v>
      </c>
      <c r="J78" t="str">
        <f t="shared" si="0"/>
        <v>Leucemia en personas de 15 años y más</v>
      </c>
    </row>
    <row r="79" spans="1:10" x14ac:dyDescent="0.2">
      <c r="B79" s="7"/>
      <c r="C79" s="14">
        <f>'Tasas de Uso'!A31</f>
        <v>24</v>
      </c>
      <c r="D79" s="19" t="s">
        <v>33</v>
      </c>
      <c r="E79" s="14">
        <f>'Tasas de Uso'!C31</f>
        <v>5038.9034996780774</v>
      </c>
      <c r="F79" s="14">
        <f>'Tasas de Uso'!D31</f>
        <v>1270.9710218607015</v>
      </c>
      <c r="G79" s="18">
        <f>'Tasas de Uso'!E31</f>
        <v>3.9646092735467113</v>
      </c>
      <c r="J79" t="str">
        <f t="shared" si="0"/>
        <v>Hemofilia</v>
      </c>
    </row>
    <row r="80" spans="1:10" x14ac:dyDescent="0.2">
      <c r="B80" s="7"/>
      <c r="C80" s="14">
        <f>'Tasas de Uso'!A73</f>
        <v>66</v>
      </c>
      <c r="D80" s="19" t="s">
        <v>6</v>
      </c>
      <c r="E80" s="14">
        <f>'Tasas de Uso'!C73</f>
        <v>2157.837754564945</v>
      </c>
      <c r="F80" s="14">
        <f>'Tasas de Uso'!D73</f>
        <v>946.71200148112018</v>
      </c>
      <c r="G80" s="18">
        <f>'Tasas de Uso'!E73</f>
        <v>2.279296925769434</v>
      </c>
      <c r="J80" t="str">
        <f t="shared" si="0"/>
        <v>Diabetes Mellitus Tipo 1</v>
      </c>
    </row>
    <row r="81" spans="2:10" x14ac:dyDescent="0.2">
      <c r="B81" s="7"/>
      <c r="C81" s="14">
        <f>'Tasas de Uso'!A35</f>
        <v>28</v>
      </c>
      <c r="D81" s="19" t="s">
        <v>84</v>
      </c>
      <c r="E81" s="14">
        <f>'Tasas de Uso'!C35</f>
        <v>84.228857301323657</v>
      </c>
      <c r="F81" s="14">
        <f>'Tasas de Uso'!D35</f>
        <v>46.650875621542994</v>
      </c>
      <c r="G81" s="18">
        <f>'Tasas de Uso'!E35</f>
        <v>1.8055150343722051</v>
      </c>
      <c r="J81" t="str">
        <f t="shared" si="0"/>
        <v>Gran Quemado</v>
      </c>
    </row>
    <row r="82" spans="2:10" ht="22.5" x14ac:dyDescent="0.2">
      <c r="B82" s="7"/>
      <c r="C82" s="14">
        <f>'Tasas de Uso'!A47</f>
        <v>40</v>
      </c>
      <c r="D82" s="19" t="s">
        <v>244</v>
      </c>
      <c r="E82" s="14">
        <f>'Tasas de Uso'!C47</f>
        <v>892.65253118281908</v>
      </c>
      <c r="F82" s="14">
        <f>'Tasas de Uso'!D47</f>
        <v>554.38545524971562</v>
      </c>
      <c r="G82" s="18">
        <f>'Tasas de Uso'!E47</f>
        <v>1.6101658561383714</v>
      </c>
      <c r="J82" t="str">
        <f t="shared" si="0"/>
        <v>Hemorragia Subaracnoidea secundaria a ruptura de Aneurismas Cerebrales</v>
      </c>
    </row>
    <row r="83" spans="2:10" x14ac:dyDescent="0.2">
      <c r="B83" s="7"/>
      <c r="C83" s="14">
        <f>'Tasas de Uso'!A72</f>
        <v>65</v>
      </c>
      <c r="D83" s="19" t="s">
        <v>239</v>
      </c>
      <c r="E83" s="14">
        <f>'Tasas de Uso'!C72</f>
        <v>37979.200541266087</v>
      </c>
      <c r="F83" s="14">
        <f>'Tasas de Uso'!D72</f>
        <v>1200.7650035103009</v>
      </c>
      <c r="G83" s="18">
        <f>'Tasas de Uso'!E72</f>
        <v>31.629170095928998</v>
      </c>
      <c r="J83" t="str">
        <f t="shared" si="0"/>
        <v>Artritis idiopática juvenil</v>
      </c>
    </row>
    <row r="84" spans="2:10" x14ac:dyDescent="0.2">
      <c r="B84" s="7"/>
      <c r="C84" s="14">
        <f>'Tasas de Uso'!A50</f>
        <v>43</v>
      </c>
      <c r="D84" s="19" t="s">
        <v>243</v>
      </c>
      <c r="E84" s="14">
        <f>'Tasas de Uso'!C50</f>
        <v>14.394267317614107</v>
      </c>
      <c r="F84" s="14">
        <f>'Tasas de Uso'!D50</f>
        <v>16.729556092571155</v>
      </c>
      <c r="G84" s="18">
        <f>'Tasas de Uso'!E50</f>
        <v>0.86040939986482701</v>
      </c>
      <c r="J84" t="str">
        <f t="shared" si="0"/>
        <v>Hepatitis C</v>
      </c>
    </row>
    <row r="85" spans="2:10" x14ac:dyDescent="0.2">
      <c r="B85" s="7"/>
      <c r="C85" s="14">
        <f>'Tasas de Uso'!A67</f>
        <v>60</v>
      </c>
      <c r="D85" s="19" t="s">
        <v>237</v>
      </c>
      <c r="E85" s="14">
        <f>'Tasas de Uso'!C67</f>
        <v>39.951611199754019</v>
      </c>
      <c r="F85" s="14">
        <f>'Tasas de Uso'!D67</f>
        <v>29.418499061089108</v>
      </c>
      <c r="G85" s="18">
        <f>'Tasas de Uso'!E67</f>
        <v>1.3580438321068771</v>
      </c>
      <c r="J85" t="str">
        <f>+TRIM(D85)</f>
        <v>Hepatitis B</v>
      </c>
    </row>
    <row r="86" spans="2:10" x14ac:dyDescent="0.2">
      <c r="B86" s="7"/>
      <c r="C86" s="14">
        <f>'Tasas de Uso'!A75</f>
        <v>68</v>
      </c>
      <c r="D86" s="19" t="s">
        <v>240</v>
      </c>
      <c r="E86" s="14">
        <f>'Tasas de Uso'!C75</f>
        <v>2.0567717478508643</v>
      </c>
      <c r="F86" s="14">
        <f>'Tasas de Uso'!D75</f>
        <v>4.7330691558428599</v>
      </c>
      <c r="G86" s="18">
        <f>'Tasas de Uso'!E75</f>
        <v>0.43455349586680536</v>
      </c>
      <c r="J86" t="str">
        <f>+TRIM(D86)</f>
        <v>Esclerosis múltiple recurrente remitente</v>
      </c>
    </row>
    <row r="87" spans="2:10" x14ac:dyDescent="0.2">
      <c r="B87" s="7"/>
      <c r="C87" s="14">
        <f>'Tasas de Uso'!A71</f>
        <v>64</v>
      </c>
      <c r="D87" s="19" t="s">
        <v>80</v>
      </c>
      <c r="E87" s="14">
        <f>'Tasas de Uso'!C71</f>
        <v>180.33653711052659</v>
      </c>
      <c r="F87" s="14">
        <f>'Tasas de Uso'!D71</f>
        <v>13.504154388283073</v>
      </c>
      <c r="G87" s="18">
        <f>'Tasas de Uso'!E71</f>
        <v>13.354152501914243</v>
      </c>
      <c r="J87" t="str">
        <f>+TRIM(D87)</f>
        <v>Fibrosis Quística</v>
      </c>
    </row>
    <row r="88" spans="2:10" x14ac:dyDescent="0.2">
      <c r="B88" s="7"/>
      <c r="C88" s="14">
        <f>'Tasas de Uso'!A64</f>
        <v>57</v>
      </c>
      <c r="D88" s="19" t="s">
        <v>72</v>
      </c>
      <c r="E88" s="14">
        <f>'Tasas de Uso'!C64</f>
        <v>672.7631851762934</v>
      </c>
      <c r="F88" s="14">
        <f>'Tasas de Uso'!D64</f>
        <v>67.785121165904087</v>
      </c>
      <c r="G88" s="18">
        <v>9999999</v>
      </c>
      <c r="J88" t="str">
        <f>+TRIM(D88)</f>
        <v>VIH/SIDA</v>
      </c>
    </row>
    <row r="89" spans="2:10" x14ac:dyDescent="0.2">
      <c r="C89" s="6"/>
      <c r="D89" s="6"/>
      <c r="E89" s="6"/>
      <c r="F89" s="6"/>
      <c r="G89" s="6"/>
    </row>
    <row r="90" spans="2:10" x14ac:dyDescent="0.2">
      <c r="C90" s="6"/>
      <c r="D90" s="6"/>
      <c r="E90" s="6"/>
      <c r="F90" s="6"/>
      <c r="G90" s="6"/>
    </row>
    <row r="91" spans="2:10" x14ac:dyDescent="0.2">
      <c r="C91" s="6"/>
      <c r="D91" s="6"/>
      <c r="E91" s="6"/>
      <c r="F91" s="6"/>
      <c r="G91" s="6"/>
    </row>
    <row r="92" spans="2:10" x14ac:dyDescent="0.2">
      <c r="C92" s="6"/>
      <c r="D92" s="6"/>
      <c r="E92" s="6"/>
      <c r="F92" s="6"/>
      <c r="G92" s="6"/>
    </row>
    <row r="93" spans="2:10" x14ac:dyDescent="0.2">
      <c r="C93" s="6"/>
      <c r="D93" s="6"/>
      <c r="E93" s="6"/>
      <c r="F93" s="6"/>
      <c r="G93" s="6"/>
    </row>
    <row r="94" spans="2:10" x14ac:dyDescent="0.2">
      <c r="C94" s="6"/>
      <c r="D94" s="6"/>
      <c r="E94" s="6"/>
      <c r="F94" s="6"/>
      <c r="G94" s="6"/>
    </row>
    <row r="95" spans="2:10" x14ac:dyDescent="0.2">
      <c r="C95" s="6"/>
      <c r="D95" s="6"/>
      <c r="E95" s="6"/>
      <c r="F95" s="6"/>
      <c r="G95" s="6"/>
    </row>
    <row r="96" spans="2:10" x14ac:dyDescent="0.2">
      <c r="C96" s="6"/>
      <c r="D96" s="6"/>
      <c r="E96" s="6"/>
      <c r="F96" s="6"/>
      <c r="G96" s="6"/>
    </row>
    <row r="97" spans="3:7" x14ac:dyDescent="0.2">
      <c r="C97" s="6"/>
      <c r="D97" s="6"/>
      <c r="E97" s="6"/>
      <c r="F97" s="6"/>
      <c r="G97" s="6"/>
    </row>
    <row r="98" spans="3:7" x14ac:dyDescent="0.2">
      <c r="C98" s="6"/>
      <c r="D98" s="6"/>
      <c r="E98" s="6"/>
      <c r="F98" s="6"/>
      <c r="G98" s="6"/>
    </row>
    <row r="99" spans="3:7" x14ac:dyDescent="0.2">
      <c r="C99" s="6"/>
      <c r="D99" s="6"/>
      <c r="E99" s="6"/>
      <c r="F99" s="6"/>
      <c r="G99" s="6"/>
    </row>
  </sheetData>
  <sortState ref="C20:G88">
    <sortCondition descending="1" ref="E20:E88"/>
  </sortState>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15"/>
  <sheetViews>
    <sheetView workbookViewId="0">
      <selection activeCell="B4" sqref="B4"/>
    </sheetView>
  </sheetViews>
  <sheetFormatPr baseColWidth="10" defaultRowHeight="12.75" x14ac:dyDescent="0.2"/>
  <cols>
    <col min="1" max="1" width="18.42578125" bestFit="1" customWidth="1"/>
    <col min="2" max="2" width="13.5703125" bestFit="1" customWidth="1"/>
    <col min="3" max="3" width="12.5703125" bestFit="1" customWidth="1"/>
    <col min="4" max="4" width="11" bestFit="1" customWidth="1"/>
    <col min="5" max="5" width="12.5703125" bestFit="1" customWidth="1"/>
    <col min="6" max="6" width="13.5703125" bestFit="1" customWidth="1"/>
    <col min="7" max="7" width="12.5703125" bestFit="1" customWidth="1"/>
  </cols>
  <sheetData>
    <row r="1" spans="1:9" ht="13.5" thickBot="1" x14ac:dyDescent="0.25">
      <c r="A1" s="20"/>
      <c r="B1" s="20"/>
      <c r="C1" s="20"/>
      <c r="D1" s="20"/>
      <c r="E1" s="20"/>
      <c r="F1" s="20"/>
      <c r="G1" s="20"/>
    </row>
    <row r="2" spans="1:9" x14ac:dyDescent="0.2">
      <c r="A2" s="451"/>
      <c r="B2" s="448" t="s">
        <v>166</v>
      </c>
      <c r="C2" s="449"/>
      <c r="D2" s="449" t="s">
        <v>165</v>
      </c>
      <c r="E2" s="449"/>
      <c r="F2" s="449" t="s">
        <v>188</v>
      </c>
      <c r="G2" s="450"/>
    </row>
    <row r="3" spans="1:9" ht="26.25" thickBot="1" x14ac:dyDescent="0.25">
      <c r="A3" s="452"/>
      <c r="B3" s="37" t="s">
        <v>250</v>
      </c>
      <c r="C3" s="38" t="s">
        <v>251</v>
      </c>
      <c r="D3" s="38" t="s">
        <v>250</v>
      </c>
      <c r="E3" s="38" t="s">
        <v>251</v>
      </c>
      <c r="F3" s="38" t="s">
        <v>250</v>
      </c>
      <c r="G3" s="39" t="s">
        <v>251</v>
      </c>
    </row>
    <row r="4" spans="1:9" x14ac:dyDescent="0.2">
      <c r="A4" s="40" t="s">
        <v>252</v>
      </c>
      <c r="B4" s="26">
        <v>7284044</v>
      </c>
      <c r="C4" s="31">
        <f>+B4/$B$8</f>
        <v>0.60444891296527614</v>
      </c>
      <c r="D4" s="24">
        <v>348485</v>
      </c>
      <c r="E4" s="31">
        <f>+D4/$D$8</f>
        <v>0.53134215028253062</v>
      </c>
      <c r="F4" s="25">
        <f>+D4+B4</f>
        <v>7632529</v>
      </c>
      <c r="G4" s="34">
        <f>+F4/$F$8</f>
        <v>0.60067546121980764</v>
      </c>
    </row>
    <row r="5" spans="1:9" x14ac:dyDescent="0.2">
      <c r="A5" s="41" t="s">
        <v>253</v>
      </c>
      <c r="B5" s="27">
        <v>4763311</v>
      </c>
      <c r="C5" s="32">
        <f>+B5/$B$8</f>
        <v>0.39527193356678553</v>
      </c>
      <c r="D5" s="21">
        <v>304118</v>
      </c>
      <c r="E5" s="32">
        <f>+D5/$D$8</f>
        <v>0.46369488517331497</v>
      </c>
      <c r="F5" s="22">
        <f>+D5+B5</f>
        <v>5067429</v>
      </c>
      <c r="G5" s="35">
        <f>+F5/$F$8</f>
        <v>0.3988036274442755</v>
      </c>
    </row>
    <row r="6" spans="1:9" x14ac:dyDescent="0.2">
      <c r="A6" s="41" t="s">
        <v>254</v>
      </c>
      <c r="B6" s="27">
        <v>3364</v>
      </c>
      <c r="C6" s="32">
        <f>+B6/$B$8</f>
        <v>2.791534679383031E-4</v>
      </c>
      <c r="D6" s="21">
        <v>36</v>
      </c>
      <c r="E6" s="32">
        <f>+D6/$D$8</f>
        <v>5.4889930442260371E-5</v>
      </c>
      <c r="F6" s="22">
        <f>+D6+B6</f>
        <v>3400</v>
      </c>
      <c r="G6" s="35">
        <f>+F6/$F$8</f>
        <v>2.6757796375845359E-4</v>
      </c>
    </row>
    <row r="7" spans="1:9" x14ac:dyDescent="0.2">
      <c r="A7" s="41" t="s">
        <v>72</v>
      </c>
      <c r="B7" s="27"/>
      <c r="C7" s="32">
        <f>+B7/$B$8</f>
        <v>0</v>
      </c>
      <c r="D7" s="21">
        <v>3219</v>
      </c>
      <c r="E7" s="32">
        <f>+D7/$D$8</f>
        <v>4.9080746137121142E-3</v>
      </c>
      <c r="F7" s="22">
        <f>+D7+B7</f>
        <v>3219</v>
      </c>
      <c r="G7" s="35">
        <f>+F7/$F$8</f>
        <v>2.5333337215837119E-4</v>
      </c>
    </row>
    <row r="8" spans="1:9" ht="13.5" thickBot="1" x14ac:dyDescent="0.25">
      <c r="A8" s="42" t="s">
        <v>87</v>
      </c>
      <c r="B8" s="28">
        <f>+SUM(B4:B7)</f>
        <v>12050719</v>
      </c>
      <c r="C8" s="33">
        <f>+B8/$B$8</f>
        <v>1</v>
      </c>
      <c r="D8" s="30">
        <f>+SUM(D4:D7)</f>
        <v>655858</v>
      </c>
      <c r="E8" s="33">
        <f>+D8/$D$8</f>
        <v>1</v>
      </c>
      <c r="F8" s="23">
        <f>+D8+B8</f>
        <v>12706577</v>
      </c>
      <c r="G8" s="36">
        <f>+F8/$F$8</f>
        <v>1</v>
      </c>
    </row>
    <row r="11" spans="1:9" x14ac:dyDescent="0.2">
      <c r="B11" s="8"/>
    </row>
    <row r="13" spans="1:9" x14ac:dyDescent="0.2">
      <c r="D13" s="29"/>
      <c r="F13" s="29"/>
    </row>
    <row r="14" spans="1:9" x14ac:dyDescent="0.2">
      <c r="D14" s="29"/>
      <c r="F14" s="29"/>
      <c r="I14" s="29"/>
    </row>
    <row r="15" spans="1:9" x14ac:dyDescent="0.2">
      <c r="I15" s="29"/>
    </row>
  </sheetData>
  <mergeCells count="4">
    <mergeCell ref="B2:C2"/>
    <mergeCell ref="D2:E2"/>
    <mergeCell ref="F2:G2"/>
    <mergeCell ref="A2:A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B28"/>
  <sheetViews>
    <sheetView showGridLines="0" workbookViewId="0"/>
  </sheetViews>
  <sheetFormatPr baseColWidth="10" defaultRowHeight="12.75" x14ac:dyDescent="0.2"/>
  <sheetData>
    <row r="28" spans="2:2" x14ac:dyDescent="0.2">
      <c r="B28" s="125"/>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B29"/>
  <sheetViews>
    <sheetView showGridLines="0" workbookViewId="0"/>
  </sheetViews>
  <sheetFormatPr baseColWidth="10" defaultRowHeight="12.75" x14ac:dyDescent="0.2"/>
  <sheetData>
    <row r="29" spans="2:2" x14ac:dyDescent="0.2">
      <c r="B29" s="125"/>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B29"/>
  <sheetViews>
    <sheetView showGridLines="0" workbookViewId="0"/>
  </sheetViews>
  <sheetFormatPr baseColWidth="10" defaultRowHeight="12.75" x14ac:dyDescent="0.2"/>
  <sheetData>
    <row r="29" spans="2:2" x14ac:dyDescent="0.2">
      <c r="B29" s="125"/>
    </row>
  </sheetData>
  <pageMargins left="0.7" right="0.7" top="0.75" bottom="0.75" header="0.3" footer="0.3"/>
  <pageSetup orientation="portrait" verticalDpi="1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V89"/>
  <sheetViews>
    <sheetView showGridLines="0" topLeftCell="E7" workbookViewId="0">
      <selection activeCell="N2" sqref="N2"/>
    </sheetView>
  </sheetViews>
  <sheetFormatPr baseColWidth="10" defaultColWidth="11.42578125" defaultRowHeight="12.75" x14ac:dyDescent="0.2"/>
  <cols>
    <col min="1" max="1" width="5" style="20" bestFit="1" customWidth="1"/>
    <col min="2" max="2" width="11.42578125" style="20" bestFit="1" customWidth="1"/>
    <col min="3" max="3" width="45.85546875" style="61" bestFit="1" customWidth="1"/>
    <col min="4" max="5" width="17.28515625" style="61" bestFit="1" customWidth="1"/>
    <col min="6" max="6" width="14.28515625" style="20" bestFit="1" customWidth="1"/>
    <col min="7" max="7" width="13.140625" style="20" customWidth="1"/>
    <col min="8" max="8" width="14.140625" style="20" bestFit="1" customWidth="1"/>
    <col min="9" max="9" width="10.85546875" style="20" bestFit="1" customWidth="1"/>
    <col min="10" max="10" width="10.42578125" style="20" bestFit="1" customWidth="1"/>
    <col min="11" max="11" width="11.5703125" style="20" bestFit="1" customWidth="1"/>
    <col min="12" max="13" width="11.42578125" style="20"/>
    <col min="14" max="14" width="12.7109375" style="20" customWidth="1"/>
    <col min="15" max="15" width="43.42578125" style="20" customWidth="1"/>
    <col min="16" max="16" width="15.42578125" style="20" bestFit="1" customWidth="1"/>
    <col min="17" max="17" width="8.85546875" style="20" bestFit="1" customWidth="1"/>
    <col min="18" max="18" width="10.140625" style="20" bestFit="1" customWidth="1"/>
    <col min="19" max="16384" width="11.42578125" style="20"/>
  </cols>
  <sheetData>
    <row r="1" spans="1:18" ht="42" x14ac:dyDescent="0.2">
      <c r="A1" s="43" t="s">
        <v>167</v>
      </c>
      <c r="B1" s="44" t="s">
        <v>219</v>
      </c>
      <c r="C1" s="45" t="s">
        <v>0</v>
      </c>
      <c r="D1" s="46" t="s">
        <v>189</v>
      </c>
      <c r="E1" s="47" t="s">
        <v>190</v>
      </c>
      <c r="F1" s="48" t="s">
        <v>166</v>
      </c>
      <c r="G1" s="48" t="s">
        <v>165</v>
      </c>
      <c r="H1" s="48" t="s">
        <v>87</v>
      </c>
      <c r="I1" s="49" t="s">
        <v>216</v>
      </c>
      <c r="J1" s="49" t="s">
        <v>217</v>
      </c>
      <c r="K1" s="49" t="s">
        <v>218</v>
      </c>
      <c r="N1" s="48" t="s">
        <v>166</v>
      </c>
      <c r="O1" s="48" t="s">
        <v>165</v>
      </c>
      <c r="P1" s="48" t="s">
        <v>87</v>
      </c>
    </row>
    <row r="2" spans="1:18" x14ac:dyDescent="0.2">
      <c r="A2" s="46">
        <v>46</v>
      </c>
      <c r="B2" s="50" t="s">
        <v>186</v>
      </c>
      <c r="C2" s="50" t="s">
        <v>44</v>
      </c>
      <c r="D2" s="50">
        <f>VLOOKUP(A2,'[4]2021'!$A$2:$B$86,2,0)</f>
        <v>14440105</v>
      </c>
      <c r="E2" s="50">
        <f>VLOOKUP(A2,'[4]2021'!$A$2:$C$86,3,0)</f>
        <v>3507238</v>
      </c>
      <c r="F2" s="50">
        <f>IF(ISNA(VLOOKUP(A2,CASOS,2,0)),0, VLOOKUP(A2,CASOS,2,0))</f>
        <v>5322710</v>
      </c>
      <c r="G2" s="50">
        <f t="shared" ref="G2:G33" si="0">IF(ISNA(VLOOKUP(A2,CASOS,3,0)),0,VLOOKUP(A2,CASOS,3,0))</f>
        <v>78258</v>
      </c>
      <c r="H2" s="50">
        <f t="shared" ref="H2:H33" si="1">+G2+F2</f>
        <v>5400968</v>
      </c>
      <c r="I2" s="51">
        <f t="shared" ref="I2:I33" si="2">+F2/VLOOKUP($B2,$M$2:$P$4,2,0)</f>
        <v>0.17632117152274165</v>
      </c>
      <c r="J2" s="51">
        <f t="shared" ref="J2:J33" si="3">+G2/VLOOKUP($B2,$M$2:$P$4,3,0)</f>
        <v>4.4282660286843085E-2</v>
      </c>
      <c r="K2" s="51">
        <f t="shared" ref="K2:K33" si="4">+H2/VLOOKUP($B2,$M$2:$P$4,4,0)</f>
        <v>0.16901887824688488</v>
      </c>
      <c r="L2" s="123"/>
      <c r="M2" s="52" t="s">
        <v>184</v>
      </c>
      <c r="N2" s="53">
        <f>+SUMIF($B$2:$B$86,"="&amp;$M2,F$2:F$86)</f>
        <v>4964799</v>
      </c>
      <c r="O2" s="53">
        <f>+SUMIF($B$2:$B$86,"="&amp;$M2,G$2:G$86)</f>
        <v>258220</v>
      </c>
      <c r="P2" s="53">
        <f>+SUMIF($B$2:$B$86,"="&amp;$M2,H$2:H$86)</f>
        <v>5223019</v>
      </c>
    </row>
    <row r="3" spans="1:18" x14ac:dyDescent="0.2">
      <c r="A3" s="46">
        <v>19</v>
      </c>
      <c r="B3" s="50" t="s">
        <v>186</v>
      </c>
      <c r="C3" s="50" t="s">
        <v>19</v>
      </c>
      <c r="D3" s="50">
        <f>VLOOKUP(A3,'[4]2021'!$A$2:$B$86,2,0)</f>
        <v>908682</v>
      </c>
      <c r="E3" s="50">
        <f>VLOOKUP(A3,'[4]2021'!$A$2:$C$86,3,0)</f>
        <v>222806</v>
      </c>
      <c r="F3" s="50">
        <f t="shared" ref="F3:F33" si="5">IF(ISNA(VLOOKUP(A3,CASOS,2,0)),0,VLOOKUP(A3,CASOS,2,0))</f>
        <v>4257989</v>
      </c>
      <c r="G3" s="50">
        <f t="shared" si="0"/>
        <v>243190</v>
      </c>
      <c r="H3" s="50">
        <f t="shared" si="1"/>
        <v>4501179</v>
      </c>
      <c r="I3" s="51">
        <f t="shared" si="2"/>
        <v>0.14105100762787137</v>
      </c>
      <c r="J3" s="51">
        <f t="shared" si="3"/>
        <v>0.13761021435709281</v>
      </c>
      <c r="K3" s="51">
        <f t="shared" si="4"/>
        <v>0.14086071707302006</v>
      </c>
      <c r="L3" s="123"/>
      <c r="M3" s="52" t="s">
        <v>185</v>
      </c>
      <c r="N3" s="53">
        <f t="shared" ref="N3:N4" si="6">+SUMIF($B$2:$B$86,"="&amp;$M3,F$2:F$86)</f>
        <v>8396492</v>
      </c>
      <c r="O3" s="53">
        <f t="shared" ref="O3:O4" si="7">+SUMIF($B$2:$B$86,"="&amp;$M3,G$2:G$86)</f>
        <v>392123</v>
      </c>
      <c r="P3" s="53">
        <f t="shared" ref="P3:P4" si="8">+SUMIF($B$2:$B$86,"="&amp;$M3,H$2:H$86)</f>
        <v>8788615</v>
      </c>
    </row>
    <row r="4" spans="1:18" x14ac:dyDescent="0.2">
      <c r="A4" s="46">
        <v>21</v>
      </c>
      <c r="B4" s="50" t="s">
        <v>186</v>
      </c>
      <c r="C4" s="50" t="s">
        <v>21</v>
      </c>
      <c r="D4" s="50">
        <f>VLOOKUP(A4,'[4]2021'!$A$2:$B$86,2,0)</f>
        <v>2080487.3106221999</v>
      </c>
      <c r="E4" s="50">
        <f>VLOOKUP(A4,'[4]2021'!$A$2:$C$86,3,0)</f>
        <v>2821354</v>
      </c>
      <c r="F4" s="50">
        <f t="shared" si="5"/>
        <v>3660990</v>
      </c>
      <c r="G4" s="50">
        <f t="shared" si="0"/>
        <v>331713</v>
      </c>
      <c r="H4" s="50">
        <f t="shared" si="1"/>
        <v>3992703</v>
      </c>
      <c r="I4" s="51">
        <f t="shared" si="2"/>
        <v>0.12127469761325377</v>
      </c>
      <c r="J4" s="51">
        <f t="shared" si="3"/>
        <v>0.18770137355579725</v>
      </c>
      <c r="K4" s="51">
        <f t="shared" si="4"/>
        <v>0.12494837633420008</v>
      </c>
      <c r="M4" s="52" t="s">
        <v>186</v>
      </c>
      <c r="N4" s="53">
        <f t="shared" si="6"/>
        <v>30187583</v>
      </c>
      <c r="O4" s="53">
        <f t="shared" si="7"/>
        <v>1767238</v>
      </c>
      <c r="P4" s="53">
        <f t="shared" si="8"/>
        <v>31954821</v>
      </c>
    </row>
    <row r="5" spans="1:18" x14ac:dyDescent="0.2">
      <c r="A5" s="46">
        <v>29</v>
      </c>
      <c r="B5" s="50" t="s">
        <v>186</v>
      </c>
      <c r="C5" s="50" t="s">
        <v>29</v>
      </c>
      <c r="D5" s="50">
        <f>VLOOKUP(A5,'[4]2021'!$A$2:$B$86,2,0)</f>
        <v>1793104</v>
      </c>
      <c r="E5" s="50">
        <f>VLOOKUP(A5,'[4]2021'!$A$2:$C$86,3,0)</f>
        <v>423182</v>
      </c>
      <c r="F5" s="50">
        <f t="shared" si="5"/>
        <v>2481500</v>
      </c>
      <c r="G5" s="50">
        <f t="shared" si="0"/>
        <v>45342</v>
      </c>
      <c r="H5" s="50">
        <f t="shared" si="1"/>
        <v>2526842</v>
      </c>
      <c r="I5" s="51">
        <f t="shared" si="2"/>
        <v>8.220267253592313E-2</v>
      </c>
      <c r="J5" s="51">
        <f t="shared" si="3"/>
        <v>2.565698564652865E-2</v>
      </c>
      <c r="K5" s="51">
        <f t="shared" si="4"/>
        <v>7.9075454686477517E-2</v>
      </c>
      <c r="M5" s="52" t="s">
        <v>87</v>
      </c>
      <c r="N5" s="53">
        <f>+SUM(N2:N4)</f>
        <v>43548874</v>
      </c>
      <c r="O5" s="53">
        <f>+SUM(O2:O4)</f>
        <v>2417581</v>
      </c>
      <c r="P5" s="53">
        <f>+SUM(P2:P4)</f>
        <v>45966455</v>
      </c>
    </row>
    <row r="6" spans="1:18" x14ac:dyDescent="0.2">
      <c r="A6" s="46">
        <v>7</v>
      </c>
      <c r="B6" s="50" t="s">
        <v>186</v>
      </c>
      <c r="C6" s="50" t="s">
        <v>7</v>
      </c>
      <c r="D6" s="50">
        <f>VLOOKUP(A6,'[4]2021'!$A$2:$B$86,2,0)</f>
        <v>14440105</v>
      </c>
      <c r="E6" s="50">
        <f>VLOOKUP(A6,'[4]2021'!$A$2:$C$86,3,0)</f>
        <v>3507238</v>
      </c>
      <c r="F6" s="50">
        <f t="shared" si="5"/>
        <v>1898516</v>
      </c>
      <c r="G6" s="50">
        <f t="shared" si="0"/>
        <v>161049</v>
      </c>
      <c r="H6" s="50">
        <f t="shared" si="1"/>
        <v>2059565</v>
      </c>
      <c r="I6" s="51">
        <f t="shared" si="2"/>
        <v>6.2890626255172527E-2</v>
      </c>
      <c r="J6" s="51">
        <f t="shared" si="3"/>
        <v>9.1130340112650365E-2</v>
      </c>
      <c r="K6" s="51">
        <f t="shared" si="4"/>
        <v>6.4452402972308934E-2</v>
      </c>
      <c r="N6" s="54"/>
      <c r="O6" s="54"/>
      <c r="P6" s="54"/>
    </row>
    <row r="7" spans="1:18" x14ac:dyDescent="0.2">
      <c r="A7" s="46">
        <v>23</v>
      </c>
      <c r="B7" s="50" t="s">
        <v>186</v>
      </c>
      <c r="C7" s="50" t="s">
        <v>23</v>
      </c>
      <c r="D7" s="50">
        <f>VLOOKUP(A7,'[4]2021'!$A$2:$B$86,2,0)</f>
        <v>209977</v>
      </c>
      <c r="E7" s="50">
        <f>VLOOKUP(A7,'[4]2021'!$A$2:$C$86,3,0)</f>
        <v>47326</v>
      </c>
      <c r="F7" s="50">
        <f t="shared" si="5"/>
        <v>1573653</v>
      </c>
      <c r="G7" s="50">
        <f t="shared" si="0"/>
        <v>218511</v>
      </c>
      <c r="H7" s="50">
        <f t="shared" si="1"/>
        <v>1792164</v>
      </c>
      <c r="I7" s="51">
        <f t="shared" si="2"/>
        <v>5.2129148597289156E-2</v>
      </c>
      <c r="J7" s="51">
        <f t="shared" si="3"/>
        <v>0.12364548521478148</v>
      </c>
      <c r="K7" s="51">
        <f t="shared" si="4"/>
        <v>5.6084307278704518E-2</v>
      </c>
      <c r="N7" s="54"/>
      <c r="O7" s="54"/>
      <c r="P7" s="54"/>
    </row>
    <row r="8" spans="1:18" x14ac:dyDescent="0.2">
      <c r="A8" s="46">
        <v>66</v>
      </c>
      <c r="B8" s="50" t="s">
        <v>186</v>
      </c>
      <c r="C8" s="50" t="s">
        <v>177</v>
      </c>
      <c r="D8" s="50">
        <f>VLOOKUP(A8,'[4]2021'!$A$2:$B$86,2,0)</f>
        <v>3738928</v>
      </c>
      <c r="E8" s="50">
        <f>VLOOKUP(A8,'[4]2021'!$A$2:$C$86,3,0)</f>
        <v>680566</v>
      </c>
      <c r="F8" s="50">
        <f t="shared" si="5"/>
        <v>1525323</v>
      </c>
      <c r="G8" s="50">
        <f t="shared" si="0"/>
        <v>120756</v>
      </c>
      <c r="H8" s="50">
        <f t="shared" si="1"/>
        <v>1646079</v>
      </c>
      <c r="I8" s="51">
        <f t="shared" si="2"/>
        <v>5.0528159210361426E-2</v>
      </c>
      <c r="J8" s="51">
        <f t="shared" si="3"/>
        <v>6.8330355051215513E-2</v>
      </c>
      <c r="K8" s="51">
        <f t="shared" si="4"/>
        <v>5.1512696628780989E-2</v>
      </c>
      <c r="N8" s="55" t="s">
        <v>222</v>
      </c>
      <c r="O8" s="56"/>
      <c r="P8" s="56"/>
    </row>
    <row r="9" spans="1:18" x14ac:dyDescent="0.2">
      <c r="A9" s="46">
        <v>65</v>
      </c>
      <c r="B9" s="50" t="s">
        <v>186</v>
      </c>
      <c r="C9" s="50" t="s">
        <v>176</v>
      </c>
      <c r="D9" s="50">
        <f>VLOOKUP(A9,'[4]2021'!$A$2:$B$86,2,0)</f>
        <v>183274</v>
      </c>
      <c r="E9" s="50">
        <f>VLOOKUP(A9,'[4]2021'!$A$2:$C$86,3,0)</f>
        <v>41307</v>
      </c>
      <c r="F9" s="50">
        <f t="shared" si="5"/>
        <v>1100129</v>
      </c>
      <c r="G9" s="50">
        <f t="shared" si="0"/>
        <v>6082</v>
      </c>
      <c r="H9" s="50">
        <f t="shared" si="1"/>
        <v>1106211</v>
      </c>
      <c r="I9" s="51">
        <f t="shared" si="2"/>
        <v>3.6443096487718145E-2</v>
      </c>
      <c r="J9" s="51">
        <f t="shared" si="3"/>
        <v>3.4415285320935833E-3</v>
      </c>
      <c r="K9" s="51">
        <f t="shared" si="4"/>
        <v>3.4617968913047581E-2</v>
      </c>
      <c r="P9" s="57" t="s">
        <v>166</v>
      </c>
      <c r="Q9" s="57" t="s">
        <v>165</v>
      </c>
      <c r="R9" s="57" t="s">
        <v>188</v>
      </c>
    </row>
    <row r="10" spans="1:18" x14ac:dyDescent="0.2">
      <c r="A10" s="46">
        <v>11</v>
      </c>
      <c r="B10" s="50" t="s">
        <v>186</v>
      </c>
      <c r="C10" s="50" t="s">
        <v>11</v>
      </c>
      <c r="D10" s="50">
        <f>VLOOKUP(A10,'[4]2021'!$A$2:$B$86,2,0)</f>
        <v>14440105</v>
      </c>
      <c r="E10" s="50">
        <f>VLOOKUP(A10,'[4]2021'!$A$2:$C$86,3,0)</f>
        <v>3507238</v>
      </c>
      <c r="F10" s="50">
        <f t="shared" si="5"/>
        <v>959216</v>
      </c>
      <c r="G10" s="50">
        <f t="shared" si="0"/>
        <v>32914</v>
      </c>
      <c r="H10" s="50">
        <f t="shared" si="1"/>
        <v>992130</v>
      </c>
      <c r="I10" s="51">
        <f t="shared" si="2"/>
        <v>3.1775183856223271E-2</v>
      </c>
      <c r="J10" s="51">
        <f t="shared" si="3"/>
        <v>1.8624542930833311E-2</v>
      </c>
      <c r="K10" s="51">
        <f t="shared" si="4"/>
        <v>3.1047897279725022E-2</v>
      </c>
      <c r="N10" s="51" t="str">
        <f>+"N° "&amp;A2</f>
        <v>N° 46</v>
      </c>
      <c r="O10" s="51" t="str">
        <f>+C2</f>
        <v>Urgencias odontológicas ambulatorias</v>
      </c>
      <c r="P10" s="51">
        <f t="shared" ref="P10:R13" si="9">+I2</f>
        <v>0.17632117152274165</v>
      </c>
      <c r="Q10" s="51">
        <f t="shared" si="9"/>
        <v>4.4282660286843085E-2</v>
      </c>
      <c r="R10" s="51">
        <f t="shared" si="9"/>
        <v>0.16901887824688488</v>
      </c>
    </row>
    <row r="11" spans="1:18" ht="21" x14ac:dyDescent="0.2">
      <c r="A11" s="46">
        <v>41</v>
      </c>
      <c r="B11" s="50" t="s">
        <v>186</v>
      </c>
      <c r="C11" s="50" t="s">
        <v>41</v>
      </c>
      <c r="D11" s="50">
        <f>VLOOKUP(A11,'[4]2021'!$A$2:$B$86,2,0)</f>
        <v>3538976</v>
      </c>
      <c r="E11" s="50">
        <f>VLOOKUP(A11,'[4]2021'!$A$2:$C$86,3,0)</f>
        <v>845536</v>
      </c>
      <c r="F11" s="50">
        <f t="shared" si="5"/>
        <v>862769</v>
      </c>
      <c r="G11" s="50">
        <f t="shared" si="0"/>
        <v>34244</v>
      </c>
      <c r="H11" s="50">
        <f t="shared" si="1"/>
        <v>897013</v>
      </c>
      <c r="I11" s="51">
        <f t="shared" si="2"/>
        <v>2.8580260963588903E-2</v>
      </c>
      <c r="J11" s="51">
        <f t="shared" si="3"/>
        <v>1.9377129735779788E-2</v>
      </c>
      <c r="K11" s="51">
        <f t="shared" si="4"/>
        <v>2.8071288523256004E-2</v>
      </c>
      <c r="N11" s="51" t="str">
        <f>+"N° "&amp;A3</f>
        <v>N° 19</v>
      </c>
      <c r="O11" s="51" t="str">
        <f>+C3</f>
        <v>Infección Respiratoria Aguda (IRA) Infantil</v>
      </c>
      <c r="P11" s="51">
        <f t="shared" si="9"/>
        <v>0.14105100762787137</v>
      </c>
      <c r="Q11" s="51">
        <f t="shared" si="9"/>
        <v>0.13761021435709281</v>
      </c>
      <c r="R11" s="51">
        <f t="shared" si="9"/>
        <v>0.14086071707302006</v>
      </c>
    </row>
    <row r="12" spans="1:18" x14ac:dyDescent="0.2">
      <c r="A12" s="46">
        <v>18</v>
      </c>
      <c r="B12" s="50" t="s">
        <v>186</v>
      </c>
      <c r="C12" s="50" t="s">
        <v>18</v>
      </c>
      <c r="D12" s="50">
        <f>VLOOKUP(A12,'[4]2021'!$A$2:$B$86,2,0)</f>
        <v>14440105</v>
      </c>
      <c r="E12" s="50">
        <f>VLOOKUP(A12,'[4]2021'!$A$2:$C$86,3,0)</f>
        <v>3507238</v>
      </c>
      <c r="F12" s="50">
        <f t="shared" si="5"/>
        <v>930401</v>
      </c>
      <c r="G12" s="50">
        <f t="shared" si="0"/>
        <v>15232</v>
      </c>
      <c r="H12" s="50">
        <f t="shared" si="1"/>
        <v>945633</v>
      </c>
      <c r="I12" s="51">
        <f t="shared" si="2"/>
        <v>3.082065231920025E-2</v>
      </c>
      <c r="J12" s="51">
        <f t="shared" si="3"/>
        <v>8.6190994082291118E-3</v>
      </c>
      <c r="K12" s="51">
        <f t="shared" si="4"/>
        <v>2.9592811676209984E-2</v>
      </c>
      <c r="N12" s="51" t="str">
        <f>+"N° "&amp;A4</f>
        <v>N° 21</v>
      </c>
      <c r="O12" s="51" t="str">
        <f>+C4</f>
        <v>Hipertensión Arterial</v>
      </c>
      <c r="P12" s="51">
        <f t="shared" si="9"/>
        <v>0.12127469761325377</v>
      </c>
      <c r="Q12" s="51">
        <f t="shared" si="9"/>
        <v>0.18770137355579725</v>
      </c>
      <c r="R12" s="51">
        <f t="shared" si="9"/>
        <v>0.12494837633420008</v>
      </c>
    </row>
    <row r="13" spans="1:18" ht="21" x14ac:dyDescent="0.2">
      <c r="A13" s="46">
        <v>36</v>
      </c>
      <c r="B13" s="50" t="s">
        <v>186</v>
      </c>
      <c r="C13" s="50" t="s">
        <v>36</v>
      </c>
      <c r="D13" s="50">
        <f>VLOOKUP(A13,'[4]2021'!$A$2:$B$86,2,0)</f>
        <v>1719265</v>
      </c>
      <c r="E13" s="50">
        <f>VLOOKUP(A13,'[4]2021'!$A$2:$C$86,3,0)</f>
        <v>399637</v>
      </c>
      <c r="F13" s="50">
        <f t="shared" si="5"/>
        <v>813295</v>
      </c>
      <c r="G13" s="50">
        <f t="shared" si="0"/>
        <v>4294</v>
      </c>
      <c r="H13" s="50">
        <f t="shared" si="1"/>
        <v>817589</v>
      </c>
      <c r="I13" s="51">
        <f t="shared" si="2"/>
        <v>2.6941375200525329E-2</v>
      </c>
      <c r="J13" s="51">
        <f t="shared" si="3"/>
        <v>2.4297802559700506E-3</v>
      </c>
      <c r="K13" s="51">
        <f t="shared" si="4"/>
        <v>2.5585779372696221E-2</v>
      </c>
      <c r="N13" s="51" t="str">
        <f>+"N° "&amp;A5</f>
        <v>N° 29</v>
      </c>
      <c r="O13" s="51" t="str">
        <f>+C5</f>
        <v>Vicios de refracción en personas de 65 años y más</v>
      </c>
      <c r="P13" s="51">
        <f t="shared" si="9"/>
        <v>8.220267253592313E-2</v>
      </c>
      <c r="Q13" s="51">
        <f t="shared" si="9"/>
        <v>2.565698564652865E-2</v>
      </c>
      <c r="R13" s="51">
        <f t="shared" si="9"/>
        <v>7.9075454686477517E-2</v>
      </c>
    </row>
    <row r="14" spans="1:18" x14ac:dyDescent="0.2">
      <c r="A14" s="46">
        <v>76</v>
      </c>
      <c r="B14" s="50" t="s">
        <v>186</v>
      </c>
      <c r="C14" s="50" t="s">
        <v>293</v>
      </c>
      <c r="D14" s="50">
        <f>VLOOKUP(A14,'[4]2021'!$A$2:$B$86,2,0)</f>
        <v>11636577</v>
      </c>
      <c r="E14" s="50">
        <f>VLOOKUP(A14,'[4]2021'!$A$2:$C$86,3,0)</f>
        <v>2821354</v>
      </c>
      <c r="F14" s="50">
        <f t="shared" si="5"/>
        <v>705010</v>
      </c>
      <c r="G14" s="50">
        <f t="shared" si="0"/>
        <v>112968</v>
      </c>
      <c r="H14" s="50">
        <f t="shared" si="1"/>
        <v>817978</v>
      </c>
      <c r="I14" s="51">
        <f t="shared" si="2"/>
        <v>2.3354304317771978E-2</v>
      </c>
      <c r="J14" s="51">
        <f t="shared" si="3"/>
        <v>6.3923478331724418E-2</v>
      </c>
      <c r="K14" s="51">
        <f t="shared" si="4"/>
        <v>2.5597952809687151E-2</v>
      </c>
      <c r="N14" s="51" t="s">
        <v>220</v>
      </c>
      <c r="O14" s="51" t="s">
        <v>221</v>
      </c>
      <c r="P14" s="51">
        <f>+SUM(I$6:I$40)</f>
        <v>0.47915045070021001</v>
      </c>
      <c r="Q14" s="51">
        <f>+SUM(J$6:J$40)</f>
        <v>0.60474876615373818</v>
      </c>
      <c r="R14" s="51">
        <f>+SUM(K$6:K$40)</f>
        <v>0.48609657365941733</v>
      </c>
    </row>
    <row r="15" spans="1:18" x14ac:dyDescent="0.2">
      <c r="A15" s="46">
        <v>47</v>
      </c>
      <c r="B15" s="50" t="s">
        <v>186</v>
      </c>
      <c r="C15" s="50" t="s">
        <v>45</v>
      </c>
      <c r="D15" s="50">
        <f>VLOOKUP(A15,'[4]2021'!$A$2:$B$86,2,0)</f>
        <v>191142</v>
      </c>
      <c r="E15" s="50">
        <f>VLOOKUP(A15,'[4]2021'!$A$2:$C$86,3,0)</f>
        <v>30090</v>
      </c>
      <c r="F15" s="50">
        <f t="shared" si="5"/>
        <v>507175</v>
      </c>
      <c r="G15" s="50">
        <f t="shared" si="0"/>
        <v>30161</v>
      </c>
      <c r="H15" s="50">
        <f t="shared" si="1"/>
        <v>537336</v>
      </c>
      <c r="I15" s="51">
        <f t="shared" si="2"/>
        <v>1.6800781963895554E-2</v>
      </c>
      <c r="J15" s="51">
        <f t="shared" si="3"/>
        <v>1.7066744830068162E-2</v>
      </c>
      <c r="K15" s="51">
        <f t="shared" si="4"/>
        <v>1.6815490845653619E-2</v>
      </c>
      <c r="O15" s="51" t="s">
        <v>87</v>
      </c>
      <c r="P15" s="51">
        <f>+SUM(P10:P14)</f>
        <v>0.99999999999999989</v>
      </c>
      <c r="Q15" s="51">
        <f>+SUM(Q10:Q14)</f>
        <v>1</v>
      </c>
      <c r="R15" s="51">
        <f>+SUM(R10:R14)</f>
        <v>0.99999999999999978</v>
      </c>
    </row>
    <row r="16" spans="1:18" ht="21" x14ac:dyDescent="0.2">
      <c r="A16" s="46">
        <v>39</v>
      </c>
      <c r="B16" s="50" t="s">
        <v>186</v>
      </c>
      <c r="C16" s="50" t="s">
        <v>39</v>
      </c>
      <c r="D16" s="50">
        <f>VLOOKUP(A16,'[4]2021'!$A$2:$B$86,2,0)</f>
        <v>2803528</v>
      </c>
      <c r="E16" s="50">
        <f>VLOOKUP(A16,'[4]2021'!$A$2:$C$86,3,0)</f>
        <v>685884</v>
      </c>
      <c r="F16" s="50">
        <f t="shared" si="5"/>
        <v>397937</v>
      </c>
      <c r="G16" s="50">
        <f t="shared" si="0"/>
        <v>87783</v>
      </c>
      <c r="H16" s="50">
        <f t="shared" si="1"/>
        <v>485720</v>
      </c>
      <c r="I16" s="51">
        <f t="shared" si="2"/>
        <v>1.3182141809763306E-2</v>
      </c>
      <c r="J16" s="51">
        <f t="shared" si="3"/>
        <v>4.9672426690689088E-2</v>
      </c>
      <c r="K16" s="51">
        <f t="shared" si="4"/>
        <v>1.5200210321941719E-2</v>
      </c>
    </row>
    <row r="17" spans="1:22" x14ac:dyDescent="0.2">
      <c r="A17" s="46">
        <v>20</v>
      </c>
      <c r="B17" s="50" t="s">
        <v>186</v>
      </c>
      <c r="C17" s="50" t="s">
        <v>20</v>
      </c>
      <c r="D17" s="50">
        <f>VLOOKUP(A17,'[4]2021'!$A$2:$B$86,2,0)</f>
        <v>1793104</v>
      </c>
      <c r="E17" s="50">
        <f>VLOOKUP(A17,'[4]2021'!$A$2:$C$86,3,0)</f>
        <v>423182</v>
      </c>
      <c r="F17" s="50">
        <f t="shared" si="5"/>
        <v>427841</v>
      </c>
      <c r="G17" s="50">
        <f t="shared" si="0"/>
        <v>1948</v>
      </c>
      <c r="H17" s="50">
        <f t="shared" si="1"/>
        <v>429789</v>
      </c>
      <c r="I17" s="51">
        <f t="shared" si="2"/>
        <v>1.4172747781761792E-2</v>
      </c>
      <c r="J17" s="51">
        <f t="shared" si="3"/>
        <v>1.1022850346133345E-3</v>
      </c>
      <c r="K17" s="51">
        <f t="shared" si="4"/>
        <v>1.3449895400759717E-2</v>
      </c>
      <c r="N17" s="55" t="s">
        <v>223</v>
      </c>
      <c r="O17" s="56"/>
      <c r="P17" s="56"/>
    </row>
    <row r="18" spans="1:22" x14ac:dyDescent="0.2">
      <c r="A18" s="46">
        <v>31</v>
      </c>
      <c r="B18" s="50" t="s">
        <v>186</v>
      </c>
      <c r="C18" s="50" t="s">
        <v>31</v>
      </c>
      <c r="D18" s="50">
        <f>VLOOKUP(A18,'[4]2021'!$A$2:$B$86,2,0)</f>
        <v>14440105</v>
      </c>
      <c r="E18" s="50">
        <f>VLOOKUP(A18,'[4]2021'!$A$2:$C$86,3,0)</f>
        <v>3507238</v>
      </c>
      <c r="F18" s="50">
        <f t="shared" si="5"/>
        <v>399840</v>
      </c>
      <c r="G18" s="50">
        <f t="shared" si="0"/>
        <v>8754</v>
      </c>
      <c r="H18" s="50">
        <f t="shared" si="1"/>
        <v>408594</v>
      </c>
      <c r="I18" s="51">
        <f t="shared" si="2"/>
        <v>1.3245180973912354E-2</v>
      </c>
      <c r="J18" s="51">
        <f t="shared" si="3"/>
        <v>4.9534923988732698E-3</v>
      </c>
      <c r="K18" s="51">
        <f t="shared" si="4"/>
        <v>1.2786615202757668E-2</v>
      </c>
      <c r="P18" s="57" t="s">
        <v>166</v>
      </c>
      <c r="Q18" s="57" t="s">
        <v>165</v>
      </c>
      <c r="R18" s="57" t="s">
        <v>188</v>
      </c>
    </row>
    <row r="19" spans="1:22" ht="21" x14ac:dyDescent="0.2">
      <c r="A19" s="46">
        <v>56</v>
      </c>
      <c r="B19" s="50" t="s">
        <v>186</v>
      </c>
      <c r="C19" s="50" t="s">
        <v>53</v>
      </c>
      <c r="D19" s="50">
        <f>VLOOKUP(A19,'[4]2021'!$A$2:$B$86,2,0)</f>
        <v>1793104</v>
      </c>
      <c r="E19" s="50">
        <f>VLOOKUP(A19,'[4]2021'!$A$2:$C$86,3,0)</f>
        <v>423182</v>
      </c>
      <c r="F19" s="50">
        <f t="shared" si="5"/>
        <v>393291</v>
      </c>
      <c r="G19" s="50">
        <f t="shared" si="0"/>
        <v>22511</v>
      </c>
      <c r="H19" s="50">
        <f t="shared" si="1"/>
        <v>415802</v>
      </c>
      <c r="I19" s="51">
        <f t="shared" si="2"/>
        <v>1.3028237471015815E-2</v>
      </c>
      <c r="J19" s="51">
        <f t="shared" si="3"/>
        <v>1.2737956064774524E-2</v>
      </c>
      <c r="K19" s="51">
        <f t="shared" si="4"/>
        <v>1.3012183670188608E-2</v>
      </c>
      <c r="N19" s="51" t="str">
        <f>+"N° "&amp;A41</f>
        <v>N° 5</v>
      </c>
      <c r="O19" s="51" t="str">
        <f>+C41</f>
        <v>Infarto Agudo del Miocardio (IAM)</v>
      </c>
      <c r="P19" s="51">
        <f>+I41</f>
        <v>0.28128752040112803</v>
      </c>
      <c r="Q19" s="51">
        <f t="shared" ref="Q19:R19" si="10">+J41</f>
        <v>7.4943846332584621E-2</v>
      </c>
      <c r="R19" s="51">
        <f t="shared" si="10"/>
        <v>0.27108612853983494</v>
      </c>
    </row>
    <row r="20" spans="1:22" x14ac:dyDescent="0.2">
      <c r="A20" s="46">
        <v>61</v>
      </c>
      <c r="B20" s="50" t="s">
        <v>186</v>
      </c>
      <c r="C20" s="50" t="s">
        <v>172</v>
      </c>
      <c r="D20" s="50">
        <f>VLOOKUP(A20,'[4]2021'!$A$2:$B$86,2,0)</f>
        <v>11636577</v>
      </c>
      <c r="E20" s="50">
        <f>VLOOKUP(A20,'[4]2021'!$A$2:$C$86,3,0)</f>
        <v>2821354</v>
      </c>
      <c r="F20" s="50">
        <f t="shared" si="5"/>
        <v>293260</v>
      </c>
      <c r="G20" s="50">
        <f t="shared" si="0"/>
        <v>70432</v>
      </c>
      <c r="H20" s="50">
        <f t="shared" si="1"/>
        <v>363692</v>
      </c>
      <c r="I20" s="51">
        <f t="shared" si="2"/>
        <v>9.7145902671306947E-3</v>
      </c>
      <c r="J20" s="51">
        <f t="shared" si="3"/>
        <v>3.9854281087210668E-2</v>
      </c>
      <c r="K20" s="51">
        <f t="shared" si="4"/>
        <v>1.1381443820323699E-2</v>
      </c>
      <c r="N20" s="51" t="str">
        <f t="shared" ref="N20:N22" si="11">+"N° "&amp;A42</f>
        <v>N° 54</v>
      </c>
      <c r="O20" s="51" t="str">
        <f t="shared" ref="O20:O22" si="12">+C42</f>
        <v>Analgesia del parto</v>
      </c>
      <c r="P20" s="51">
        <f>+I42</f>
        <v>0.17449004481349598</v>
      </c>
      <c r="Q20" s="51">
        <f t="shared" ref="Q20:Q22" si="13">+J42</f>
        <v>7.3232127643095037E-3</v>
      </c>
      <c r="R20" s="51">
        <f t="shared" ref="R20:R22" si="14">+K42</f>
        <v>0.1662255105715679</v>
      </c>
    </row>
    <row r="21" spans="1:22" ht="21" x14ac:dyDescent="0.2">
      <c r="A21" s="46">
        <v>64</v>
      </c>
      <c r="B21" s="50" t="s">
        <v>186</v>
      </c>
      <c r="C21" s="50" t="s">
        <v>175</v>
      </c>
      <c r="D21" s="50">
        <f>VLOOKUP(A21,'[4]2021'!$A$2:$B$86,2,0)</f>
        <v>11636577</v>
      </c>
      <c r="E21" s="50">
        <f>VLOOKUP(A21,'[4]2021'!$A$2:$C$86,3,0)</f>
        <v>2821354</v>
      </c>
      <c r="F21" s="50">
        <f t="shared" si="5"/>
        <v>343800</v>
      </c>
      <c r="G21" s="50">
        <f t="shared" si="0"/>
        <v>2658</v>
      </c>
      <c r="H21" s="50">
        <f t="shared" si="1"/>
        <v>346458</v>
      </c>
      <c r="I21" s="51">
        <f t="shared" si="2"/>
        <v>1.1388788562502668E-2</v>
      </c>
      <c r="J21" s="51">
        <f t="shared" si="3"/>
        <v>1.5040419004118291E-3</v>
      </c>
      <c r="K21" s="51">
        <f t="shared" si="4"/>
        <v>1.0842119879188183E-2</v>
      </c>
      <c r="N21" s="51" t="str">
        <f t="shared" si="11"/>
        <v>N° 37</v>
      </c>
      <c r="O21" s="51" t="str">
        <f t="shared" si="12"/>
        <v>Accidente cerebrovascular isquémico en personas de 15 años y más</v>
      </c>
      <c r="P21" s="51">
        <f>+I43</f>
        <v>7.7453488046545282E-2</v>
      </c>
      <c r="Q21" s="51">
        <f t="shared" si="13"/>
        <v>6.4073270854310277E-2</v>
      </c>
      <c r="R21" s="51">
        <f t="shared" si="14"/>
        <v>7.6791985631298673E-2</v>
      </c>
    </row>
    <row r="22" spans="1:22" ht="21" x14ac:dyDescent="0.2">
      <c r="A22" s="46">
        <v>38</v>
      </c>
      <c r="B22" s="50" t="s">
        <v>186</v>
      </c>
      <c r="C22" s="50" t="s">
        <v>38</v>
      </c>
      <c r="D22" s="50">
        <f>VLOOKUP(A22,'[4]2021'!$A$2:$B$86,2,0)</f>
        <v>14440105</v>
      </c>
      <c r="E22" s="50">
        <f>VLOOKUP(A22,'[4]2021'!$A$2:$C$86,3,0)</f>
        <v>3507238</v>
      </c>
      <c r="F22" s="50">
        <f t="shared" si="5"/>
        <v>305108</v>
      </c>
      <c r="G22" s="50">
        <f t="shared" si="0"/>
        <v>14457</v>
      </c>
      <c r="H22" s="50">
        <f t="shared" si="1"/>
        <v>319565</v>
      </c>
      <c r="I22" s="51">
        <f t="shared" si="2"/>
        <v>1.0107069519278837E-2</v>
      </c>
      <c r="J22" s="51">
        <f t="shared" si="3"/>
        <v>8.1805619842941352E-3</v>
      </c>
      <c r="K22" s="51">
        <f t="shared" si="4"/>
        <v>1.0000525429324107E-2</v>
      </c>
      <c r="N22" s="51" t="str">
        <f t="shared" si="11"/>
        <v>N° 26</v>
      </c>
      <c r="O22" s="51" t="str">
        <f t="shared" si="12"/>
        <v>Colecistectomía preventiva del cáncer de vesícula en personas de 35 a 49 años sintomáticos</v>
      </c>
      <c r="P22" s="51">
        <f>+I44</f>
        <v>6.7074014476718999E-2</v>
      </c>
      <c r="Q22" s="51">
        <f t="shared" si="13"/>
        <v>0.11928975292386337</v>
      </c>
      <c r="R22" s="51">
        <f t="shared" si="14"/>
        <v>6.9655500008711443E-2</v>
      </c>
    </row>
    <row r="23" spans="1:22" x14ac:dyDescent="0.2">
      <c r="A23" s="46">
        <v>4</v>
      </c>
      <c r="B23" s="50" t="s">
        <v>186</v>
      </c>
      <c r="C23" s="50" t="s">
        <v>4</v>
      </c>
      <c r="D23" s="50">
        <f>VLOOKUP(A23,'[4]2021'!$A$2:$B$86,2,0)</f>
        <v>14440105</v>
      </c>
      <c r="E23" s="50">
        <f>VLOOKUP(A23,'[4]2021'!$A$2:$C$86,3,0)</f>
        <v>3507238</v>
      </c>
      <c r="F23" s="50">
        <f t="shared" si="5"/>
        <v>284780</v>
      </c>
      <c r="G23" s="50">
        <f t="shared" si="0"/>
        <v>20553</v>
      </c>
      <c r="H23" s="50">
        <f t="shared" si="1"/>
        <v>305333</v>
      </c>
      <c r="I23" s="51">
        <f t="shared" si="2"/>
        <v>9.4336800664034607E-3</v>
      </c>
      <c r="J23" s="51">
        <f t="shared" si="3"/>
        <v>1.1630012482755577E-2</v>
      </c>
      <c r="K23" s="51">
        <f t="shared" si="4"/>
        <v>9.5551466240414874E-3</v>
      </c>
      <c r="N23" s="58" t="s">
        <v>228</v>
      </c>
      <c r="O23" s="58" t="s">
        <v>224</v>
      </c>
      <c r="P23" s="51">
        <f>+SUM(I$45:I$73)</f>
        <v>0.39969493226211161</v>
      </c>
      <c r="Q23" s="51">
        <f t="shared" ref="Q23:R23" si="15">+SUM(J$45:J$73)</f>
        <v>0.73436991712493238</v>
      </c>
      <c r="R23" s="51">
        <f t="shared" si="15"/>
        <v>0.41624087524858699</v>
      </c>
    </row>
    <row r="24" spans="1:22" x14ac:dyDescent="0.2">
      <c r="A24" s="46">
        <v>80</v>
      </c>
      <c r="B24" s="50" t="s">
        <v>186</v>
      </c>
      <c r="C24" s="50" t="s">
        <v>297</v>
      </c>
      <c r="D24" s="50">
        <f>VLOOKUP(A24,'[4]2021'!$A$2:$B$86,2,0)</f>
        <v>14440105</v>
      </c>
      <c r="E24" s="50">
        <f>VLOOKUP(A24,'[4]2021'!$A$2:$C$86,3,0)</f>
        <v>3507238</v>
      </c>
      <c r="F24" s="50">
        <f t="shared" si="5"/>
        <v>250794</v>
      </c>
      <c r="G24" s="50">
        <f t="shared" si="0"/>
        <v>44335</v>
      </c>
      <c r="H24" s="50">
        <f t="shared" si="1"/>
        <v>295129</v>
      </c>
      <c r="I24" s="51">
        <f t="shared" si="2"/>
        <v>8.3078529341020779E-3</v>
      </c>
      <c r="J24" s="51">
        <f t="shared" si="3"/>
        <v>2.5087169922783464E-2</v>
      </c>
      <c r="K24" s="51">
        <f t="shared" si="4"/>
        <v>9.2358207858526265E-3</v>
      </c>
      <c r="O24" s="51" t="s">
        <v>87</v>
      </c>
      <c r="P24" s="51">
        <f>+SUM(P19:P23)</f>
        <v>0.99999999999999989</v>
      </c>
      <c r="Q24" s="51">
        <f>+SUM(Q19:Q23)</f>
        <v>1</v>
      </c>
      <c r="R24" s="51">
        <f>+SUM(R19:R23)</f>
        <v>0.99999999999999989</v>
      </c>
    </row>
    <row r="25" spans="1:22" x14ac:dyDescent="0.2">
      <c r="A25" s="46">
        <v>30</v>
      </c>
      <c r="B25" s="50" t="s">
        <v>186</v>
      </c>
      <c r="C25" s="50" t="s">
        <v>30</v>
      </c>
      <c r="D25" s="50">
        <f>VLOOKUP(A25,'[4]2021'!$A$2:$B$86,2,0)</f>
        <v>1333959</v>
      </c>
      <c r="E25" s="50">
        <f>VLOOKUP(A25,'[4]2021'!$A$2:$C$86,3,0)</f>
        <v>318661</v>
      </c>
      <c r="F25" s="50">
        <f t="shared" si="5"/>
        <v>134103</v>
      </c>
      <c r="G25" s="50">
        <f t="shared" si="0"/>
        <v>8301</v>
      </c>
      <c r="H25" s="50">
        <f t="shared" si="1"/>
        <v>142404</v>
      </c>
      <c r="I25" s="51">
        <f t="shared" si="2"/>
        <v>4.4423231896372761E-3</v>
      </c>
      <c r="J25" s="51">
        <f t="shared" si="3"/>
        <v>4.6971602013990196E-3</v>
      </c>
      <c r="K25" s="51">
        <f t="shared" si="4"/>
        <v>4.4564167641558683E-3</v>
      </c>
    </row>
    <row r="26" spans="1:22" x14ac:dyDescent="0.2">
      <c r="A26" s="46">
        <v>52</v>
      </c>
      <c r="B26" s="50" t="s">
        <v>186</v>
      </c>
      <c r="C26" s="50" t="s">
        <v>49</v>
      </c>
      <c r="D26" s="50">
        <f>VLOOKUP(A26,'[4]2021'!$A$2:$B$86,2,0)</f>
        <v>11636577</v>
      </c>
      <c r="E26" s="50">
        <f>VLOOKUP(A26,'[4]2021'!$A$2:$C$86,3,0)</f>
        <v>2821354</v>
      </c>
      <c r="F26" s="50">
        <f t="shared" si="5"/>
        <v>71203</v>
      </c>
      <c r="G26" s="50">
        <f t="shared" si="0"/>
        <v>16056</v>
      </c>
      <c r="H26" s="50">
        <f t="shared" si="1"/>
        <v>87259</v>
      </c>
      <c r="I26" s="51">
        <f t="shared" si="2"/>
        <v>2.3586850262241931E-3</v>
      </c>
      <c r="J26" s="51">
        <f t="shared" si="3"/>
        <v>9.0853637144515907E-3</v>
      </c>
      <c r="K26" s="51">
        <f t="shared" si="4"/>
        <v>2.7306990704156972E-3</v>
      </c>
      <c r="N26" s="55" t="s">
        <v>225</v>
      </c>
      <c r="O26" s="56"/>
      <c r="P26" s="56"/>
    </row>
    <row r="27" spans="1:22" ht="21" x14ac:dyDescent="0.2">
      <c r="A27" s="46">
        <v>60</v>
      </c>
      <c r="B27" s="50" t="s">
        <v>186</v>
      </c>
      <c r="C27" s="50" t="s">
        <v>171</v>
      </c>
      <c r="D27" s="50">
        <f>VLOOKUP(A27,'[4]2021'!$A$2:$B$86,2,0)</f>
        <v>11636577</v>
      </c>
      <c r="E27" s="50">
        <f>VLOOKUP(A27,'[4]2021'!$A$2:$C$86,3,0)</f>
        <v>2821354</v>
      </c>
      <c r="F27" s="50">
        <f t="shared" si="5"/>
        <v>69576</v>
      </c>
      <c r="G27" s="50">
        <f t="shared" si="0"/>
        <v>9955</v>
      </c>
      <c r="H27" s="50">
        <f t="shared" si="1"/>
        <v>79531</v>
      </c>
      <c r="I27" s="51">
        <f t="shared" si="2"/>
        <v>2.3047886940799466E-3</v>
      </c>
      <c r="J27" s="51">
        <f t="shared" si="3"/>
        <v>5.6330839422873433E-3</v>
      </c>
      <c r="K27" s="51">
        <f t="shared" si="4"/>
        <v>2.4888576280868544E-3</v>
      </c>
      <c r="P27" s="57" t="s">
        <v>166</v>
      </c>
      <c r="Q27" s="57" t="s">
        <v>165</v>
      </c>
      <c r="R27" s="57" t="s">
        <v>188</v>
      </c>
      <c r="T27" s="56"/>
      <c r="U27" s="56"/>
      <c r="V27" s="56"/>
    </row>
    <row r="28" spans="1:22" x14ac:dyDescent="0.2">
      <c r="A28" s="46">
        <v>62</v>
      </c>
      <c r="B28" s="50" t="s">
        <v>186</v>
      </c>
      <c r="C28" s="50" t="s">
        <v>173</v>
      </c>
      <c r="D28" s="50">
        <f>VLOOKUP(A28,'[4]2021'!$A$2:$B$86,2,0)</f>
        <v>14440105</v>
      </c>
      <c r="E28" s="50">
        <f>VLOOKUP(A28,'[4]2021'!$A$2:$C$86,3,0)</f>
        <v>3507238</v>
      </c>
      <c r="F28" s="50">
        <f t="shared" si="5"/>
        <v>41833</v>
      </c>
      <c r="G28" s="50">
        <f t="shared" si="0"/>
        <v>5591</v>
      </c>
      <c r="H28" s="50">
        <f t="shared" si="1"/>
        <v>47424</v>
      </c>
      <c r="I28" s="51">
        <f t="shared" si="2"/>
        <v>1.3857684465828218E-3</v>
      </c>
      <c r="J28" s="51">
        <f t="shared" si="3"/>
        <v>3.1636938544780048E-3</v>
      </c>
      <c r="K28" s="51">
        <f t="shared" si="4"/>
        <v>1.4840953106888004E-3</v>
      </c>
      <c r="N28" s="51" t="str">
        <f>+"N° "&amp;A74</f>
        <v>N° 3</v>
      </c>
      <c r="O28" s="51" t="str">
        <f>+C74</f>
        <v>Cáncer Cérvicouterino</v>
      </c>
      <c r="P28" s="51">
        <f>I74</f>
        <v>0.81306467034089946</v>
      </c>
      <c r="Q28" s="51">
        <f t="shared" ref="Q28:R31" si="16">J74</f>
        <v>6.2380936593874878E-2</v>
      </c>
      <c r="R28" s="51">
        <f t="shared" si="16"/>
        <v>0.77957129763904776</v>
      </c>
      <c r="T28" s="165"/>
      <c r="U28" s="165"/>
      <c r="V28" s="165"/>
    </row>
    <row r="29" spans="1:22" ht="21" x14ac:dyDescent="0.2">
      <c r="A29" s="46">
        <v>32</v>
      </c>
      <c r="B29" s="50" t="s">
        <v>186</v>
      </c>
      <c r="C29" s="50" t="s">
        <v>32</v>
      </c>
      <c r="D29" s="50">
        <f>VLOOKUP(A29,'[4]2021'!$A$2:$B$86,2,0)</f>
        <v>14440105</v>
      </c>
      <c r="E29" s="50">
        <f>VLOOKUP(A29,'[4]2021'!$A$2:$C$86,3,0)</f>
        <v>3507238</v>
      </c>
      <c r="F29" s="50">
        <f t="shared" si="5"/>
        <v>35595</v>
      </c>
      <c r="G29" s="50">
        <f t="shared" si="0"/>
        <v>2908</v>
      </c>
      <c r="H29" s="50">
        <f t="shared" si="1"/>
        <v>38503</v>
      </c>
      <c r="I29" s="51">
        <f t="shared" si="2"/>
        <v>1.1791271927931429E-3</v>
      </c>
      <c r="J29" s="51">
        <f t="shared" si="3"/>
        <v>1.6455055855521441E-3</v>
      </c>
      <c r="K29" s="51">
        <f t="shared" si="4"/>
        <v>1.2049199086422672E-3</v>
      </c>
      <c r="N29" s="51" t="str">
        <f t="shared" ref="N29:N31" si="17">+"N° "&amp;A75</f>
        <v>N° 34</v>
      </c>
      <c r="O29" s="51" t="str">
        <f t="shared" ref="O29:O31" si="18">+C75</f>
        <v>Depresión en personas de 15 años y más</v>
      </c>
      <c r="P29" s="51">
        <f t="shared" ref="P29:P31" si="19">I75</f>
        <v>0.15728747195852744</v>
      </c>
      <c r="Q29" s="51">
        <f t="shared" si="16"/>
        <v>0.84000428436995533</v>
      </c>
      <c r="R29" s="51">
        <f t="shared" si="16"/>
        <v>0.18774835397841411</v>
      </c>
      <c r="T29" s="165"/>
      <c r="U29" s="165"/>
      <c r="V29" s="165"/>
    </row>
    <row r="30" spans="1:22" x14ac:dyDescent="0.2">
      <c r="A30" s="46">
        <v>22</v>
      </c>
      <c r="B30" s="50" t="s">
        <v>186</v>
      </c>
      <c r="C30" s="50" t="s">
        <v>22</v>
      </c>
      <c r="D30" s="50">
        <f>VLOOKUP(A30,'[4]2021'!$A$2:$B$86,2,0)</f>
        <v>2803528</v>
      </c>
      <c r="E30" s="50">
        <f>VLOOKUP(A30,'[4]2021'!$A$2:$C$86,3,0)</f>
        <v>685884</v>
      </c>
      <c r="F30" s="50">
        <f t="shared" si="5"/>
        <v>28749</v>
      </c>
      <c r="G30" s="50">
        <f t="shared" si="0"/>
        <v>4326</v>
      </c>
      <c r="H30" s="50">
        <f t="shared" si="1"/>
        <v>33075</v>
      </c>
      <c r="I30" s="51">
        <f t="shared" si="2"/>
        <v>9.5234520763056785E-4</v>
      </c>
      <c r="J30" s="51">
        <f t="shared" si="3"/>
        <v>2.4478876076680107E-3</v>
      </c>
      <c r="K30" s="51">
        <f t="shared" si="4"/>
        <v>1.0350550860541512E-3</v>
      </c>
      <c r="N30" s="51" t="str">
        <f t="shared" si="17"/>
        <v>N° 25</v>
      </c>
      <c r="O30" s="51" t="str">
        <f t="shared" si="18"/>
        <v>Trastorno de Conducción que requiere Marcapaso</v>
      </c>
      <c r="P30" s="51">
        <f t="shared" si="19"/>
        <v>1.0731386393269952E-2</v>
      </c>
      <c r="Q30" s="51">
        <f t="shared" si="16"/>
        <v>2.4359703460393806E-2</v>
      </c>
      <c r="R30" s="51">
        <f t="shared" si="16"/>
        <v>1.1339443131824525E-2</v>
      </c>
      <c r="T30" s="165"/>
      <c r="U30" s="165"/>
      <c r="V30" s="165"/>
    </row>
    <row r="31" spans="1:22" x14ac:dyDescent="0.2">
      <c r="A31" s="46">
        <v>85</v>
      </c>
      <c r="B31" s="50" t="s">
        <v>186</v>
      </c>
      <c r="C31" s="50" t="s">
        <v>376</v>
      </c>
      <c r="D31" s="50">
        <f>VLOOKUP(A31,'[4]2021'!$A$2:$B$86,2,0)</f>
        <v>8637342</v>
      </c>
      <c r="E31" s="50">
        <f>VLOOKUP(A31,'[4]2021'!$A$2:$C$86,3,0)</f>
        <v>2087088</v>
      </c>
      <c r="F31" s="50">
        <f t="shared" si="5"/>
        <v>45933</v>
      </c>
      <c r="G31" s="50">
        <f t="shared" si="0"/>
        <v>2020</v>
      </c>
      <c r="H31" s="50">
        <f t="shared" si="1"/>
        <v>47953</v>
      </c>
      <c r="I31" s="51">
        <f t="shared" si="2"/>
        <v>1.5215858785382055E-3</v>
      </c>
      <c r="J31" s="51">
        <f t="shared" si="3"/>
        <v>1.1430265759337453E-3</v>
      </c>
      <c r="K31" s="51">
        <f t="shared" si="4"/>
        <v>1.5006499332291675E-3</v>
      </c>
      <c r="N31" s="51" t="str">
        <f t="shared" si="17"/>
        <v>N° 15</v>
      </c>
      <c r="O31" s="51" t="str">
        <f t="shared" si="18"/>
        <v>Esquizofrenia</v>
      </c>
      <c r="P31" s="51">
        <f t="shared" si="19"/>
        <v>5.3374671231747736E-3</v>
      </c>
      <c r="Q31" s="51">
        <f t="shared" si="16"/>
        <v>1.1363781262512017E-2</v>
      </c>
      <c r="R31" s="51">
        <f t="shared" si="16"/>
        <v>5.6063441167920084E-3</v>
      </c>
      <c r="T31" s="165"/>
      <c r="U31" s="165"/>
      <c r="V31" s="165"/>
    </row>
    <row r="32" spans="1:22" ht="21" x14ac:dyDescent="0.2">
      <c r="A32" s="46">
        <v>53</v>
      </c>
      <c r="B32" s="50" t="s">
        <v>186</v>
      </c>
      <c r="C32" s="50" t="s">
        <v>50</v>
      </c>
      <c r="D32" s="50">
        <f>VLOOKUP(A32,'[4]2021'!$A$2:$B$86,2,0)</f>
        <v>3729540</v>
      </c>
      <c r="E32" s="50">
        <f>VLOOKUP(A32,'[4]2021'!$A$2:$C$86,3,0)</f>
        <v>912596</v>
      </c>
      <c r="F32" s="50">
        <f t="shared" si="5"/>
        <v>24319</v>
      </c>
      <c r="G32" s="50">
        <f t="shared" si="0"/>
        <v>1467</v>
      </c>
      <c r="H32" s="50">
        <f t="shared" si="1"/>
        <v>25786</v>
      </c>
      <c r="I32" s="51">
        <f t="shared" si="2"/>
        <v>8.0559612871292151E-4</v>
      </c>
      <c r="J32" s="51">
        <f t="shared" si="3"/>
        <v>8.3010890440336847E-4</v>
      </c>
      <c r="K32" s="51">
        <f t="shared" si="4"/>
        <v>8.0695178984103836E-4</v>
      </c>
      <c r="N32" s="58" t="s">
        <v>227</v>
      </c>
      <c r="O32" s="58" t="s">
        <v>226</v>
      </c>
      <c r="P32" s="51">
        <f>+SUM(I$78:I$81)</f>
        <v>1.0136495098191008E-2</v>
      </c>
      <c r="Q32" s="51">
        <f t="shared" ref="Q32:R32" si="20">+SUM(J$78:J$81)</f>
        <v>4.9066236869553692E-2</v>
      </c>
      <c r="R32" s="51">
        <f t="shared" si="20"/>
        <v>1.1873429431144725E-2</v>
      </c>
      <c r="T32" s="56"/>
      <c r="U32" s="56"/>
      <c r="V32" s="56"/>
    </row>
    <row r="33" spans="1:18" x14ac:dyDescent="0.2">
      <c r="A33" s="46">
        <v>71</v>
      </c>
      <c r="B33" s="50" t="s">
        <v>186</v>
      </c>
      <c r="C33" s="50" t="s">
        <v>288</v>
      </c>
      <c r="D33" s="50">
        <f>VLOOKUP(A33,'[4]2021'!$A$2:$B$86,2,0)</f>
        <v>7670480</v>
      </c>
      <c r="E33" s="50">
        <f>VLOOKUP(A33,'[4]2021'!$A$2:$C$86,3,0)</f>
        <v>1396095</v>
      </c>
      <c r="F33" s="50">
        <f t="shared" si="5"/>
        <v>9731</v>
      </c>
      <c r="G33" s="50">
        <f t="shared" si="0"/>
        <v>1224</v>
      </c>
      <c r="H33" s="50">
        <f t="shared" si="1"/>
        <v>10955</v>
      </c>
      <c r="I33" s="51">
        <f t="shared" si="2"/>
        <v>3.2235108057508281E-4</v>
      </c>
      <c r="J33" s="51">
        <f t="shared" si="3"/>
        <v>6.9260620244698226E-4</v>
      </c>
      <c r="K33" s="51">
        <f t="shared" si="4"/>
        <v>3.4282776924333264E-4</v>
      </c>
      <c r="O33" s="51" t="s">
        <v>87</v>
      </c>
      <c r="P33" s="51">
        <f>+SUM(P28:P32)</f>
        <v>0.99655749091406265</v>
      </c>
      <c r="Q33" s="51">
        <f>+SUM(Q28:Q32)</f>
        <v>0.98717494255628979</v>
      </c>
      <c r="R33" s="51">
        <f>+SUM(R28:R32)</f>
        <v>0.9961388682972232</v>
      </c>
    </row>
    <row r="34" spans="1:18" x14ac:dyDescent="0.2">
      <c r="A34" s="46">
        <v>33</v>
      </c>
      <c r="B34" s="50" t="s">
        <v>186</v>
      </c>
      <c r="C34" s="50" t="s">
        <v>33</v>
      </c>
      <c r="D34" s="50">
        <f>VLOOKUP(A34,'[4]2021'!$A$2:$B$86,2,0)</f>
        <v>6769625</v>
      </c>
      <c r="E34" s="50">
        <f>VLOOKUP(A34,'[4]2021'!$A$2:$C$86,3,0)</f>
        <v>2111143</v>
      </c>
      <c r="F34" s="50">
        <f t="shared" ref="F34:F65" si="21">IF(ISNA(VLOOKUP(A34,CASOS,2,0)),0,VLOOKUP(A34,CASOS,2,0))</f>
        <v>8995</v>
      </c>
      <c r="G34" s="50">
        <f t="shared" ref="G34:G65" si="22">IF(ISNA(VLOOKUP(A34,CASOS,3,0)),0,VLOOKUP(A34,CASOS,3,0))</f>
        <v>564</v>
      </c>
      <c r="H34" s="50">
        <f t="shared" ref="H34:H65" si="23">+G34+F34</f>
        <v>9559</v>
      </c>
      <c r="I34" s="51">
        <f t="shared" ref="I34:I65" si="24">+F34/VLOOKUP($B34,$M$2:$P$4,2,0)</f>
        <v>2.9797019522894563E-4</v>
      </c>
      <c r="J34" s="51">
        <f t="shared" ref="J34:J65" si="25">+G34/VLOOKUP($B34,$M$2:$P$4,3,0)</f>
        <v>3.1914207367655066E-4</v>
      </c>
      <c r="K34" s="51">
        <f t="shared" ref="K34:K65" si="26">+H34/VLOOKUP($B34,$M$2:$P$4,4,0)</f>
        <v>2.9914109047896091E-4</v>
      </c>
    </row>
    <row r="35" spans="1:18" x14ac:dyDescent="0.2">
      <c r="A35" s="46">
        <v>72</v>
      </c>
      <c r="B35" s="50" t="s">
        <v>186</v>
      </c>
      <c r="C35" s="50" t="s">
        <v>289</v>
      </c>
      <c r="D35" s="50">
        <f>VLOOKUP(A35,'[4]2021'!$A$2:$B$86,2,0)</f>
        <v>11636577</v>
      </c>
      <c r="E35" s="50">
        <f>VLOOKUP(A35,'[4]2021'!$A$2:$C$86,3,0)</f>
        <v>2821354</v>
      </c>
      <c r="F35" s="50">
        <f t="shared" si="21"/>
        <v>7830</v>
      </c>
      <c r="G35" s="50">
        <f t="shared" si="22"/>
        <v>1543</v>
      </c>
      <c r="H35" s="50">
        <f t="shared" si="23"/>
        <v>9373</v>
      </c>
      <c r="I35" s="51">
        <f t="shared" si="24"/>
        <v>2.5937816883186705E-4</v>
      </c>
      <c r="J35" s="51">
        <f t="shared" si="25"/>
        <v>8.7311386468602419E-4</v>
      </c>
      <c r="K35" s="51">
        <f t="shared" si="26"/>
        <v>2.9332037253471078E-4</v>
      </c>
    </row>
    <row r="36" spans="1:18" x14ac:dyDescent="0.2">
      <c r="A36" s="46">
        <v>69</v>
      </c>
      <c r="B36" s="50" t="s">
        <v>186</v>
      </c>
      <c r="C36" s="50" t="s">
        <v>180</v>
      </c>
      <c r="D36" s="50">
        <f>VLOOKUP(A36,'[4]2021'!$A$2:$B$86,2,0)</f>
        <v>14440105</v>
      </c>
      <c r="E36" s="50">
        <f>VLOOKUP(A36,'[4]2021'!$A$2:$C$86,3,0)</f>
        <v>3507238</v>
      </c>
      <c r="F36" s="50">
        <f t="shared" si="21"/>
        <v>4320</v>
      </c>
      <c r="G36" s="50">
        <f t="shared" si="22"/>
        <v>943</v>
      </c>
      <c r="H36" s="50">
        <f t="shared" si="23"/>
        <v>5263</v>
      </c>
      <c r="I36" s="51">
        <f t="shared" si="24"/>
        <v>1.4310519659689217E-4</v>
      </c>
      <c r="J36" s="51">
        <f t="shared" si="25"/>
        <v>5.3360102034926814E-4</v>
      </c>
      <c r="K36" s="51">
        <f t="shared" si="26"/>
        <v>1.6470128247628112E-4</v>
      </c>
    </row>
    <row r="37" spans="1:18" x14ac:dyDescent="0.2">
      <c r="A37" s="46">
        <v>68</v>
      </c>
      <c r="B37" s="50" t="s">
        <v>186</v>
      </c>
      <c r="C37" s="50" t="s">
        <v>179</v>
      </c>
      <c r="D37" s="50">
        <f>VLOOKUP(A37,'[4]2021'!$A$2:$B$86,2,0)</f>
        <v>14440105</v>
      </c>
      <c r="E37" s="50">
        <f>VLOOKUP(A37,'[4]2021'!$A$2:$C$86,3,0)</f>
        <v>3507238</v>
      </c>
      <c r="F37" s="50">
        <f t="shared" si="21"/>
        <v>4092</v>
      </c>
      <c r="G37" s="50">
        <f t="shared" si="22"/>
        <v>1124</v>
      </c>
      <c r="H37" s="50">
        <f t="shared" si="23"/>
        <v>5216</v>
      </c>
      <c r="I37" s="51">
        <f t="shared" si="24"/>
        <v>1.355524223320562E-4</v>
      </c>
      <c r="J37" s="51">
        <f t="shared" si="25"/>
        <v>6.3602072839085626E-4</v>
      </c>
      <c r="K37" s="51">
        <f t="shared" si="26"/>
        <v>1.6323045589897061E-4</v>
      </c>
    </row>
    <row r="38" spans="1:18" x14ac:dyDescent="0.2">
      <c r="A38" s="46">
        <v>67</v>
      </c>
      <c r="B38" s="50" t="s">
        <v>186</v>
      </c>
      <c r="C38" s="50" t="s">
        <v>178</v>
      </c>
      <c r="D38" s="50">
        <f>VLOOKUP(A38,'[4]2021'!$A$2:$B$86,2,0)</f>
        <v>14440105</v>
      </c>
      <c r="E38" s="50">
        <f>VLOOKUP(A38,'[4]2021'!$A$2:$C$86,3,0)</f>
        <v>3507238</v>
      </c>
      <c r="F38" s="50">
        <f t="shared" si="21"/>
        <v>2563</v>
      </c>
      <c r="G38" s="50">
        <f t="shared" si="22"/>
        <v>2023</v>
      </c>
      <c r="H38" s="50">
        <f t="shared" si="23"/>
        <v>4586</v>
      </c>
      <c r="I38" s="51">
        <f t="shared" si="24"/>
        <v>8.4902458073572829E-5</v>
      </c>
      <c r="J38" s="51">
        <f t="shared" si="25"/>
        <v>1.1447241401554289E-3</v>
      </c>
      <c r="K38" s="51">
        <f t="shared" si="26"/>
        <v>1.435151209265106E-4</v>
      </c>
    </row>
    <row r="39" spans="1:18" x14ac:dyDescent="0.2">
      <c r="A39" s="46">
        <v>63</v>
      </c>
      <c r="B39" s="50" t="s">
        <v>186</v>
      </c>
      <c r="C39" s="50" t="s">
        <v>174</v>
      </c>
      <c r="D39" s="50">
        <f>VLOOKUP(A39,'[4]2021'!$A$2:$B$86,2,0)</f>
        <v>3171138</v>
      </c>
      <c r="E39" s="50">
        <f>VLOOKUP(A39,'[4]2021'!$A$2:$C$86,3,0)</f>
        <v>768738</v>
      </c>
      <c r="F39" s="50">
        <f t="shared" si="21"/>
        <v>2744</v>
      </c>
      <c r="G39" s="50">
        <f t="shared" si="22"/>
        <v>948</v>
      </c>
      <c r="H39" s="50">
        <f t="shared" si="23"/>
        <v>3692</v>
      </c>
      <c r="I39" s="51">
        <f t="shared" si="24"/>
        <v>9.0898300801359281E-5</v>
      </c>
      <c r="J39" s="51">
        <f t="shared" si="25"/>
        <v>5.3643029405207453E-4</v>
      </c>
      <c r="K39" s="51">
        <f t="shared" si="26"/>
        <v>1.1553812177511494E-4</v>
      </c>
      <c r="P39" s="59"/>
    </row>
    <row r="40" spans="1:18" x14ac:dyDescent="0.2">
      <c r="A40" s="46">
        <v>73</v>
      </c>
      <c r="B40" s="50" t="s">
        <v>186</v>
      </c>
      <c r="C40" s="50" t="s">
        <v>290</v>
      </c>
      <c r="D40" s="50">
        <f>VLOOKUP(A40,'[4]2021'!$A$2:$B$86,2,0)</f>
        <v>11636577</v>
      </c>
      <c r="E40" s="50">
        <f>VLOOKUP(A40,'[4]2021'!$A$2:$C$86,3,0)</f>
        <v>2821354</v>
      </c>
      <c r="F40" s="50">
        <f t="shared" si="21"/>
        <v>670</v>
      </c>
      <c r="G40" s="50">
        <f t="shared" si="22"/>
        <v>100</v>
      </c>
      <c r="H40" s="50">
        <f t="shared" si="23"/>
        <v>770</v>
      </c>
      <c r="I40" s="51">
        <f t="shared" si="24"/>
        <v>2.2194555953684664E-5</v>
      </c>
      <c r="J40" s="51">
        <f t="shared" si="25"/>
        <v>5.6585474056126E-5</v>
      </c>
      <c r="K40" s="51">
        <f t="shared" si="26"/>
        <v>2.4096520521895586E-5</v>
      </c>
    </row>
    <row r="41" spans="1:18" x14ac:dyDescent="0.2">
      <c r="A41" s="46">
        <v>5</v>
      </c>
      <c r="B41" s="50" t="s">
        <v>184</v>
      </c>
      <c r="C41" s="50" t="s">
        <v>5</v>
      </c>
      <c r="D41" s="50">
        <f>VLOOKUP(A41,'[4]2021'!$A$2:$B$86,2,0)</f>
        <v>14440105</v>
      </c>
      <c r="E41" s="50">
        <f>VLOOKUP(A41,'[4]2021'!$A$2:$C$86,3,0)</f>
        <v>3507238</v>
      </c>
      <c r="F41" s="50">
        <f t="shared" si="21"/>
        <v>1396536</v>
      </c>
      <c r="G41" s="50">
        <f t="shared" si="22"/>
        <v>19352</v>
      </c>
      <c r="H41" s="50">
        <f t="shared" si="23"/>
        <v>1415888</v>
      </c>
      <c r="I41" s="51">
        <f t="shared" si="24"/>
        <v>0.28128752040112803</v>
      </c>
      <c r="J41" s="51">
        <f t="shared" si="25"/>
        <v>7.4943846332584621E-2</v>
      </c>
      <c r="K41" s="51">
        <f t="shared" si="26"/>
        <v>0.27108612853983494</v>
      </c>
    </row>
    <row r="42" spans="1:18" x14ac:dyDescent="0.2">
      <c r="A42" s="46">
        <v>54</v>
      </c>
      <c r="B42" s="50" t="s">
        <v>184</v>
      </c>
      <c r="C42" s="50" t="s">
        <v>51</v>
      </c>
      <c r="D42" s="50">
        <f>VLOOKUP(A42,'[4]2021'!$A$2:$B$86,2,0)</f>
        <v>183274</v>
      </c>
      <c r="E42" s="50">
        <f>VLOOKUP(A42,'[4]2021'!$A$2:$C$86,3,0)</f>
        <v>41307</v>
      </c>
      <c r="F42" s="50">
        <f t="shared" si="21"/>
        <v>866308</v>
      </c>
      <c r="G42" s="50">
        <f t="shared" si="22"/>
        <v>1891</v>
      </c>
      <c r="H42" s="50">
        <f t="shared" si="23"/>
        <v>868199</v>
      </c>
      <c r="I42" s="51">
        <f t="shared" si="24"/>
        <v>0.17449004481349598</v>
      </c>
      <c r="J42" s="51">
        <f t="shared" si="25"/>
        <v>7.3232127643095037E-3</v>
      </c>
      <c r="K42" s="51">
        <f t="shared" si="26"/>
        <v>0.1662255105715679</v>
      </c>
    </row>
    <row r="43" spans="1:18" ht="21" x14ac:dyDescent="0.2">
      <c r="A43" s="46">
        <v>37</v>
      </c>
      <c r="B43" s="50" t="s">
        <v>184</v>
      </c>
      <c r="C43" s="50" t="s">
        <v>37</v>
      </c>
      <c r="D43" s="50">
        <f>VLOOKUP(A43,'[4]2021'!$A$2:$B$86,2,0)</f>
        <v>11636577</v>
      </c>
      <c r="E43" s="50">
        <f>VLOOKUP(A43,'[4]2021'!$A$2:$C$86,3,0)</f>
        <v>2821354</v>
      </c>
      <c r="F43" s="50">
        <f t="shared" si="21"/>
        <v>384541</v>
      </c>
      <c r="G43" s="50">
        <f t="shared" si="22"/>
        <v>16545</v>
      </c>
      <c r="H43" s="50">
        <f t="shared" si="23"/>
        <v>401086</v>
      </c>
      <c r="I43" s="51">
        <f t="shared" si="24"/>
        <v>7.7453488046545282E-2</v>
      </c>
      <c r="J43" s="51">
        <f t="shared" si="25"/>
        <v>6.4073270854310277E-2</v>
      </c>
      <c r="K43" s="51">
        <f t="shared" si="26"/>
        <v>7.6791985631298673E-2</v>
      </c>
    </row>
    <row r="44" spans="1:18" ht="21" x14ac:dyDescent="0.2">
      <c r="A44" s="46">
        <v>26</v>
      </c>
      <c r="B44" s="50" t="s">
        <v>184</v>
      </c>
      <c r="C44" s="50" t="s">
        <v>150</v>
      </c>
      <c r="D44" s="50">
        <f>VLOOKUP(A44,'[4]2021'!$A$2:$B$86,2,0)</f>
        <v>2969593</v>
      </c>
      <c r="E44" s="50">
        <f>VLOOKUP(A44,'[4]2021'!$A$2:$C$86,3,0)</f>
        <v>723192</v>
      </c>
      <c r="F44" s="50">
        <f t="shared" si="21"/>
        <v>333009</v>
      </c>
      <c r="G44" s="50">
        <f t="shared" si="22"/>
        <v>30803</v>
      </c>
      <c r="H44" s="50">
        <f t="shared" si="23"/>
        <v>363812</v>
      </c>
      <c r="I44" s="51">
        <f t="shared" si="24"/>
        <v>6.7074014476718999E-2</v>
      </c>
      <c r="J44" s="51">
        <f t="shared" si="25"/>
        <v>0.11928975292386337</v>
      </c>
      <c r="K44" s="51">
        <f t="shared" si="26"/>
        <v>6.9655500008711443E-2</v>
      </c>
    </row>
    <row r="45" spans="1:18" x14ac:dyDescent="0.2">
      <c r="A45" s="46">
        <v>24</v>
      </c>
      <c r="B45" s="50" t="s">
        <v>184</v>
      </c>
      <c r="C45" s="50" t="s">
        <v>24</v>
      </c>
      <c r="D45" s="50">
        <f>VLOOKUP(A45,'[4]2021'!$A$2:$B$86,2,0)</f>
        <v>183274</v>
      </c>
      <c r="E45" s="50">
        <f>VLOOKUP(A45,'[4]2021'!$A$2:$C$86,3,0)</f>
        <v>41307</v>
      </c>
      <c r="F45" s="50">
        <f t="shared" si="21"/>
        <v>278742</v>
      </c>
      <c r="G45" s="50">
        <f t="shared" si="22"/>
        <v>10075</v>
      </c>
      <c r="H45" s="50">
        <f t="shared" si="23"/>
        <v>288817</v>
      </c>
      <c r="I45" s="51">
        <f t="shared" si="24"/>
        <v>5.6143662613531785E-2</v>
      </c>
      <c r="J45" s="51">
        <f t="shared" si="25"/>
        <v>3.9017117186894892E-2</v>
      </c>
      <c r="K45" s="51">
        <f t="shared" si="26"/>
        <v>5.529694607658904E-2</v>
      </c>
    </row>
    <row r="46" spans="1:18" x14ac:dyDescent="0.2">
      <c r="A46" s="46">
        <v>50</v>
      </c>
      <c r="B46" s="50" t="s">
        <v>184</v>
      </c>
      <c r="C46" s="50" t="s">
        <v>48</v>
      </c>
      <c r="D46" s="50">
        <f>VLOOKUP(A46,'[4]2021'!$A$2:$B$86,2,0)</f>
        <v>14440105</v>
      </c>
      <c r="E46" s="50">
        <f>VLOOKUP(A46,'[4]2021'!$A$2:$C$86,3,0)</f>
        <v>3507238</v>
      </c>
      <c r="F46" s="50">
        <f t="shared" si="21"/>
        <v>237895</v>
      </c>
      <c r="G46" s="50">
        <f t="shared" si="22"/>
        <v>1518</v>
      </c>
      <c r="H46" s="50">
        <f t="shared" si="23"/>
        <v>239413</v>
      </c>
      <c r="I46" s="51">
        <f t="shared" si="24"/>
        <v>4.7916340621241664E-2</v>
      </c>
      <c r="J46" s="51">
        <f t="shared" si="25"/>
        <v>5.8787080783827741E-3</v>
      </c>
      <c r="K46" s="51">
        <f t="shared" si="26"/>
        <v>4.5838048837272084E-2</v>
      </c>
    </row>
    <row r="47" spans="1:18" x14ac:dyDescent="0.2">
      <c r="A47" s="46">
        <v>8</v>
      </c>
      <c r="B47" s="50" t="s">
        <v>184</v>
      </c>
      <c r="C47" s="50" t="s">
        <v>8</v>
      </c>
      <c r="D47" s="50">
        <f>VLOOKUP(A47,'[4]2021'!$A$2:$B$86,2,0)</f>
        <v>11636577</v>
      </c>
      <c r="E47" s="50">
        <f>VLOOKUP(A47,'[4]2021'!$A$2:$C$86,3,0)</f>
        <v>2821354</v>
      </c>
      <c r="F47" s="50">
        <f t="shared" si="21"/>
        <v>205409</v>
      </c>
      <c r="G47" s="50">
        <f t="shared" si="22"/>
        <v>42333</v>
      </c>
      <c r="H47" s="50">
        <f t="shared" si="23"/>
        <v>247742</v>
      </c>
      <c r="I47" s="51">
        <f t="shared" si="24"/>
        <v>4.1373074720648308E-2</v>
      </c>
      <c r="J47" s="51">
        <f t="shared" si="25"/>
        <v>0.16394160018588799</v>
      </c>
      <c r="K47" s="51">
        <f t="shared" si="26"/>
        <v>4.7432720424719882E-2</v>
      </c>
    </row>
    <row r="48" spans="1:18" x14ac:dyDescent="0.2">
      <c r="A48" s="46">
        <v>27</v>
      </c>
      <c r="B48" s="50" t="s">
        <v>184</v>
      </c>
      <c r="C48" s="50" t="s">
        <v>27</v>
      </c>
      <c r="D48" s="50">
        <f>VLOOKUP(A48,'[4]2021'!$A$2:$B$86,2,0)</f>
        <v>14440105</v>
      </c>
      <c r="E48" s="50">
        <f>VLOOKUP(A48,'[4]2021'!$A$2:$C$86,3,0)</f>
        <v>3507238</v>
      </c>
      <c r="F48" s="50">
        <f t="shared" si="21"/>
        <v>221346</v>
      </c>
      <c r="G48" s="50">
        <f t="shared" si="22"/>
        <v>2505</v>
      </c>
      <c r="H48" s="50">
        <f t="shared" si="23"/>
        <v>223851</v>
      </c>
      <c r="I48" s="51">
        <f t="shared" si="24"/>
        <v>4.4583073755855976E-2</v>
      </c>
      <c r="J48" s="51">
        <f t="shared" si="25"/>
        <v>9.7010301293470689E-3</v>
      </c>
      <c r="K48" s="51">
        <f t="shared" si="26"/>
        <v>4.2858545986526185E-2</v>
      </c>
    </row>
    <row r="49" spans="1:11" ht="21" x14ac:dyDescent="0.2">
      <c r="A49" s="46">
        <v>49</v>
      </c>
      <c r="B49" s="50" t="s">
        <v>184</v>
      </c>
      <c r="C49" s="50" t="s">
        <v>47</v>
      </c>
      <c r="D49" s="50">
        <f>VLOOKUP(A49,'[4]2021'!$A$2:$B$86,2,0)</f>
        <v>14440105</v>
      </c>
      <c r="E49" s="50">
        <f>VLOOKUP(A49,'[4]2021'!$A$2:$C$86,3,0)</f>
        <v>3507238</v>
      </c>
      <c r="F49" s="50">
        <f t="shared" si="21"/>
        <v>214728</v>
      </c>
      <c r="G49" s="50">
        <f t="shared" si="22"/>
        <v>3203</v>
      </c>
      <c r="H49" s="50">
        <f t="shared" si="23"/>
        <v>217931</v>
      </c>
      <c r="I49" s="51">
        <f t="shared" si="24"/>
        <v>4.3250089278538767E-2</v>
      </c>
      <c r="J49" s="51">
        <f t="shared" si="25"/>
        <v>1.2404151498722021E-2</v>
      </c>
      <c r="K49" s="51">
        <f t="shared" si="26"/>
        <v>4.1725101899878214E-2</v>
      </c>
    </row>
    <row r="50" spans="1:11" ht="21" x14ac:dyDescent="0.2">
      <c r="A50" s="46">
        <v>35</v>
      </c>
      <c r="B50" s="50" t="s">
        <v>184</v>
      </c>
      <c r="C50" s="50" t="s">
        <v>35</v>
      </c>
      <c r="D50" s="50">
        <f>VLOOKUP(A50,'[4]2021'!$A$2:$B$86,2,0)</f>
        <v>1793104</v>
      </c>
      <c r="E50" s="50">
        <f>VLOOKUP(A50,'[4]2021'!$A$2:$C$86,3,0)</f>
        <v>423182</v>
      </c>
      <c r="F50" s="50">
        <f t="shared" si="21"/>
        <v>145096</v>
      </c>
      <c r="G50" s="50">
        <f t="shared" si="22"/>
        <v>21595</v>
      </c>
      <c r="H50" s="50">
        <f t="shared" si="23"/>
        <v>166691</v>
      </c>
      <c r="I50" s="51">
        <f t="shared" si="24"/>
        <v>2.922494948939524E-2</v>
      </c>
      <c r="J50" s="51">
        <f t="shared" si="25"/>
        <v>8.3630237781736505E-2</v>
      </c>
      <c r="K50" s="51">
        <f t="shared" si="26"/>
        <v>3.1914683825580568E-2</v>
      </c>
    </row>
    <row r="51" spans="1:11" x14ac:dyDescent="0.2">
      <c r="A51" s="46">
        <v>2</v>
      </c>
      <c r="B51" s="50" t="s">
        <v>184</v>
      </c>
      <c r="C51" s="50" t="s">
        <v>2</v>
      </c>
      <c r="D51" s="50">
        <f>VLOOKUP(A51,'[4]2021'!$A$2:$B$86,2,0)</f>
        <v>2803528</v>
      </c>
      <c r="E51" s="50">
        <f>VLOOKUP(A51,'[4]2021'!$A$2:$C$86,3,0)</f>
        <v>685884</v>
      </c>
      <c r="F51" s="50">
        <f t="shared" si="21"/>
        <v>103996</v>
      </c>
      <c r="G51" s="50">
        <f t="shared" si="22"/>
        <v>5721</v>
      </c>
      <c r="H51" s="50">
        <f t="shared" si="23"/>
        <v>109717</v>
      </c>
      <c r="I51" s="51">
        <f t="shared" si="24"/>
        <v>2.0946668737243945E-2</v>
      </c>
      <c r="J51" s="51">
        <f t="shared" si="25"/>
        <v>2.2155526295407017E-2</v>
      </c>
      <c r="K51" s="51">
        <f t="shared" si="26"/>
        <v>2.1006433252492476E-2</v>
      </c>
    </row>
    <row r="52" spans="1:11" x14ac:dyDescent="0.2">
      <c r="A52" s="46">
        <v>1</v>
      </c>
      <c r="B52" s="50" t="s">
        <v>184</v>
      </c>
      <c r="C52" s="50" t="s">
        <v>1</v>
      </c>
      <c r="D52" s="50">
        <f>VLOOKUP(A52,'[4]2021'!$A$2:$B$86,2,0)</f>
        <v>14440105</v>
      </c>
      <c r="E52" s="50">
        <f>VLOOKUP(A52,'[4]2021'!$A$2:$C$86,3,0)</f>
        <v>3507238</v>
      </c>
      <c r="F52" s="50">
        <f t="shared" si="21"/>
        <v>71720</v>
      </c>
      <c r="G52" s="50">
        <f t="shared" si="22"/>
        <v>5811</v>
      </c>
      <c r="H52" s="60">
        <f t="shared" si="23"/>
        <v>77531</v>
      </c>
      <c r="I52" s="51">
        <f t="shared" si="24"/>
        <v>1.4445700621515595E-2</v>
      </c>
      <c r="J52" s="51">
        <f t="shared" si="25"/>
        <v>2.2504066300054217E-2</v>
      </c>
      <c r="K52" s="51">
        <f t="shared" si="26"/>
        <v>1.4844096871943218E-2</v>
      </c>
    </row>
    <row r="53" spans="1:11" x14ac:dyDescent="0.2">
      <c r="A53" s="46">
        <v>28</v>
      </c>
      <c r="B53" s="50" t="s">
        <v>184</v>
      </c>
      <c r="C53" s="50" t="s">
        <v>28</v>
      </c>
      <c r="D53" s="50">
        <f>VLOOKUP(A53,'[4]2021'!$A$2:$B$86,2,0)</f>
        <v>5416196</v>
      </c>
      <c r="E53" s="50">
        <f>VLOOKUP(A53,'[4]2021'!$A$2:$C$86,3,0)</f>
        <v>1689143</v>
      </c>
      <c r="F53" s="50">
        <f t="shared" si="21"/>
        <v>65173</v>
      </c>
      <c r="G53" s="50">
        <f t="shared" si="22"/>
        <v>9433</v>
      </c>
      <c r="H53" s="50">
        <f t="shared" si="23"/>
        <v>74606</v>
      </c>
      <c r="I53" s="51">
        <f t="shared" si="24"/>
        <v>1.3127016823843221E-2</v>
      </c>
      <c r="J53" s="51">
        <f t="shared" si="25"/>
        <v>3.6530865153744867E-2</v>
      </c>
      <c r="K53" s="51">
        <f t="shared" si="26"/>
        <v>1.428407593386124E-2</v>
      </c>
    </row>
    <row r="54" spans="1:11" x14ac:dyDescent="0.2">
      <c r="A54" s="46">
        <v>70</v>
      </c>
      <c r="B54" s="50" t="s">
        <v>184</v>
      </c>
      <c r="C54" s="50" t="s">
        <v>287</v>
      </c>
      <c r="D54" s="50">
        <f>VLOOKUP(A54,'[4]2021'!$A$2:$B$86,2,0)</f>
        <v>11636577</v>
      </c>
      <c r="E54" s="50">
        <f>VLOOKUP(A54,'[4]2021'!$A$2:$C$86,3,0)</f>
        <v>2821354</v>
      </c>
      <c r="F54" s="50">
        <f t="shared" si="21"/>
        <v>73018</v>
      </c>
      <c r="G54" s="50">
        <f t="shared" si="22"/>
        <v>5045</v>
      </c>
      <c r="H54" s="50">
        <f t="shared" si="23"/>
        <v>78063</v>
      </c>
      <c r="I54" s="51">
        <f t="shared" si="24"/>
        <v>1.4707141215585969E-2</v>
      </c>
      <c r="J54" s="51">
        <f t="shared" si="25"/>
        <v>1.9537603593834715E-2</v>
      </c>
      <c r="K54" s="51">
        <f t="shared" si="26"/>
        <v>1.494595367162172E-2</v>
      </c>
    </row>
    <row r="55" spans="1:11" x14ac:dyDescent="0.2">
      <c r="A55" s="46">
        <v>44</v>
      </c>
      <c r="B55" s="50" t="s">
        <v>184</v>
      </c>
      <c r="C55" s="50" t="s">
        <v>152</v>
      </c>
      <c r="D55" s="50">
        <f>VLOOKUP(A55,'[4]2021'!$A$2:$B$86,2,0)</f>
        <v>14440105</v>
      </c>
      <c r="E55" s="50">
        <f>VLOOKUP(A55,'[4]2021'!$A$2:$C$86,3,0)</f>
        <v>3507238</v>
      </c>
      <c r="F55" s="50">
        <f t="shared" si="21"/>
        <v>39238</v>
      </c>
      <c r="G55" s="50">
        <f t="shared" si="22"/>
        <v>19183</v>
      </c>
      <c r="H55" s="50">
        <f t="shared" si="23"/>
        <v>58421</v>
      </c>
      <c r="I55" s="51">
        <f t="shared" si="24"/>
        <v>7.9032403930149042E-3</v>
      </c>
      <c r="J55" s="51">
        <f t="shared" si="25"/>
        <v>7.4289365657191547E-2</v>
      </c>
      <c r="K55" s="51">
        <f t="shared" si="26"/>
        <v>1.1185293409807623E-2</v>
      </c>
    </row>
    <row r="56" spans="1:11" x14ac:dyDescent="0.2">
      <c r="A56" s="46">
        <v>75</v>
      </c>
      <c r="B56" s="50" t="s">
        <v>184</v>
      </c>
      <c r="C56" s="50" t="s">
        <v>292</v>
      </c>
      <c r="D56" s="50">
        <f>VLOOKUP(A56,'[4]2021'!$A$2:$B$86,2,0)</f>
        <v>11636577</v>
      </c>
      <c r="E56" s="50">
        <f>VLOOKUP(A56,'[4]2021'!$A$2:$C$86,3,0)</f>
        <v>2821354</v>
      </c>
      <c r="F56" s="50">
        <f t="shared" si="21"/>
        <v>26373</v>
      </c>
      <c r="G56" s="50">
        <f t="shared" si="22"/>
        <v>27422</v>
      </c>
      <c r="H56" s="50">
        <f t="shared" si="23"/>
        <v>53795</v>
      </c>
      <c r="I56" s="51">
        <f t="shared" si="24"/>
        <v>5.3119975249753312E-3</v>
      </c>
      <c r="J56" s="51">
        <f t="shared" si="25"/>
        <v>0.10619626674928356</v>
      </c>
      <c r="K56" s="51">
        <f t="shared" si="26"/>
        <v>1.0299598756964123E-2</v>
      </c>
    </row>
    <row r="57" spans="1:11" x14ac:dyDescent="0.2">
      <c r="A57" s="46">
        <v>12</v>
      </c>
      <c r="B57" s="50" t="s">
        <v>184</v>
      </c>
      <c r="C57" s="50" t="s">
        <v>12</v>
      </c>
      <c r="D57" s="50">
        <f>VLOOKUP(A57,'[4]2021'!$A$2:$B$86,2,0)</f>
        <v>1793104</v>
      </c>
      <c r="E57" s="50">
        <f>VLOOKUP(A57,'[4]2021'!$A$2:$C$86,3,0)</f>
        <v>423182</v>
      </c>
      <c r="F57" s="50">
        <f t="shared" si="21"/>
        <v>44397</v>
      </c>
      <c r="G57" s="50">
        <f t="shared" si="22"/>
        <v>3545</v>
      </c>
      <c r="H57" s="50">
        <f t="shared" si="23"/>
        <v>47942</v>
      </c>
      <c r="I57" s="51">
        <f t="shared" si="24"/>
        <v>8.9423559745318987E-3</v>
      </c>
      <c r="J57" s="51">
        <f t="shared" si="25"/>
        <v>1.3728603516381381E-2</v>
      </c>
      <c r="K57" s="51">
        <f t="shared" si="26"/>
        <v>9.1789825003508515E-3</v>
      </c>
    </row>
    <row r="58" spans="1:11" ht="21" x14ac:dyDescent="0.2">
      <c r="A58" s="46">
        <v>40</v>
      </c>
      <c r="B58" s="50" t="s">
        <v>184</v>
      </c>
      <c r="C58" s="50" t="s">
        <v>40</v>
      </c>
      <c r="D58" s="50">
        <f>VLOOKUP(A58,'[4]2021'!$A$2:$B$86,2,0)</f>
        <v>183274</v>
      </c>
      <c r="E58" s="50">
        <f>VLOOKUP(A58,'[4]2021'!$A$2:$C$86,3,0)</f>
        <v>41307</v>
      </c>
      <c r="F58" s="50">
        <f t="shared" si="21"/>
        <v>37153</v>
      </c>
      <c r="G58" s="50">
        <f t="shared" si="22"/>
        <v>4464</v>
      </c>
      <c r="H58" s="50">
        <f t="shared" si="23"/>
        <v>41617</v>
      </c>
      <c r="I58" s="51">
        <f t="shared" si="24"/>
        <v>7.4832838147123378E-3</v>
      </c>
      <c r="J58" s="51">
        <f t="shared" si="25"/>
        <v>1.7287584230501123E-2</v>
      </c>
      <c r="K58" s="51">
        <f t="shared" si="26"/>
        <v>7.9679970530453746E-3</v>
      </c>
    </row>
    <row r="59" spans="1:11" x14ac:dyDescent="0.2">
      <c r="A59" s="46">
        <v>57</v>
      </c>
      <c r="B59" s="50" t="s">
        <v>184</v>
      </c>
      <c r="C59" s="50" t="s">
        <v>168</v>
      </c>
      <c r="D59" s="50">
        <f>VLOOKUP(A59,'[4]2021'!$A$2:$B$86,2,0)</f>
        <v>183274</v>
      </c>
      <c r="E59" s="50">
        <f>VLOOKUP(A59,'[4]2021'!$A$2:$C$86,3,0)</f>
        <v>41307</v>
      </c>
      <c r="F59" s="50">
        <f t="shared" si="21"/>
        <v>28117</v>
      </c>
      <c r="G59" s="50">
        <f t="shared" si="22"/>
        <v>1476</v>
      </c>
      <c r="H59" s="50">
        <f t="shared" si="23"/>
        <v>29593</v>
      </c>
      <c r="I59" s="51">
        <f t="shared" si="24"/>
        <v>5.6632705573780532E-3</v>
      </c>
      <c r="J59" s="51">
        <f t="shared" si="25"/>
        <v>5.7160560762140808E-3</v>
      </c>
      <c r="K59" s="51">
        <f t="shared" si="26"/>
        <v>5.6658802121914544E-3</v>
      </c>
    </row>
    <row r="60" spans="1:11" x14ac:dyDescent="0.2">
      <c r="A60" s="46">
        <v>16</v>
      </c>
      <c r="B60" s="50" t="s">
        <v>184</v>
      </c>
      <c r="C60" s="50" t="s">
        <v>16</v>
      </c>
      <c r="D60" s="50">
        <f>VLOOKUP(A60,'[4]2021'!$A$2:$B$86,2,0)</f>
        <v>5416196</v>
      </c>
      <c r="E60" s="50">
        <f>VLOOKUP(A60,'[4]2021'!$A$2:$C$86,3,0)</f>
        <v>1689143</v>
      </c>
      <c r="F60" s="50">
        <f t="shared" si="21"/>
        <v>24411</v>
      </c>
      <c r="G60" s="50">
        <f t="shared" si="22"/>
        <v>4524</v>
      </c>
      <c r="H60" s="50">
        <f t="shared" si="23"/>
        <v>28935</v>
      </c>
      <c r="I60" s="51">
        <f t="shared" si="24"/>
        <v>4.9168153635222693E-3</v>
      </c>
      <c r="J60" s="51">
        <f t="shared" si="25"/>
        <v>1.7519944233599257E-2</v>
      </c>
      <c r="K60" s="51">
        <f t="shared" si="26"/>
        <v>5.5398994336417311E-3</v>
      </c>
    </row>
    <row r="61" spans="1:11" x14ac:dyDescent="0.2">
      <c r="A61" s="46">
        <v>59</v>
      </c>
      <c r="B61" s="50" t="s">
        <v>184</v>
      </c>
      <c r="C61" s="50" t="s">
        <v>170</v>
      </c>
      <c r="D61" s="50">
        <f>VLOOKUP(A61,'[4]2021'!$A$2:$B$86,2,0)</f>
        <v>183274</v>
      </c>
      <c r="E61" s="50">
        <f>VLOOKUP(A61,'[4]2021'!$A$2:$C$86,3,0)</f>
        <v>41307</v>
      </c>
      <c r="F61" s="50">
        <f t="shared" si="21"/>
        <v>24804</v>
      </c>
      <c r="G61" s="50">
        <f t="shared" si="22"/>
        <v>1727</v>
      </c>
      <c r="H61" s="50">
        <f t="shared" si="23"/>
        <v>26531</v>
      </c>
      <c r="I61" s="51">
        <f t="shared" si="24"/>
        <v>4.9959726466267821E-3</v>
      </c>
      <c r="J61" s="51">
        <f t="shared" si="25"/>
        <v>6.688095422507939E-3</v>
      </c>
      <c r="K61" s="51">
        <f t="shared" si="26"/>
        <v>5.0796292335907644E-3</v>
      </c>
    </row>
    <row r="62" spans="1:11" x14ac:dyDescent="0.2">
      <c r="A62" s="46">
        <v>48</v>
      </c>
      <c r="B62" s="50" t="s">
        <v>184</v>
      </c>
      <c r="C62" s="50" t="s">
        <v>46</v>
      </c>
      <c r="D62" s="50">
        <f>VLOOKUP(A62,'[4]2021'!$A$2:$B$86,2,0)</f>
        <v>14440105</v>
      </c>
      <c r="E62" s="50">
        <f>VLOOKUP(A62,'[4]2021'!$A$2:$C$86,3,0)</f>
        <v>3507238</v>
      </c>
      <c r="F62" s="50">
        <f t="shared" si="21"/>
        <v>24482</v>
      </c>
      <c r="G62" s="50">
        <f t="shared" si="22"/>
        <v>1614</v>
      </c>
      <c r="H62" s="50">
        <f t="shared" si="23"/>
        <v>26096</v>
      </c>
      <c r="I62" s="51">
        <f t="shared" si="24"/>
        <v>4.9311160431671055E-3</v>
      </c>
      <c r="J62" s="51">
        <f t="shared" si="25"/>
        <v>6.2504840833397879E-3</v>
      </c>
      <c r="K62" s="51">
        <f t="shared" si="26"/>
        <v>4.996344068440111E-3</v>
      </c>
    </row>
    <row r="63" spans="1:11" ht="31.5" x14ac:dyDescent="0.2">
      <c r="A63" s="46">
        <v>43</v>
      </c>
      <c r="B63" s="50" t="s">
        <v>184</v>
      </c>
      <c r="C63" s="50" t="s">
        <v>149</v>
      </c>
      <c r="D63" s="50">
        <f>VLOOKUP(A63,'[4]2021'!$A$2:$B$86,2,0)</f>
        <v>11636577</v>
      </c>
      <c r="E63" s="50">
        <f>VLOOKUP(A63,'[4]2021'!$A$2:$C$86,3,0)</f>
        <v>2821354</v>
      </c>
      <c r="F63" s="50">
        <f t="shared" si="21"/>
        <v>20926</v>
      </c>
      <c r="G63" s="50">
        <f t="shared" si="22"/>
        <v>4323</v>
      </c>
      <c r="H63" s="50">
        <f t="shared" si="23"/>
        <v>25249</v>
      </c>
      <c r="I63" s="51">
        <f t="shared" si="24"/>
        <v>4.2148735527863263E-3</v>
      </c>
      <c r="J63" s="51">
        <f t="shared" si="25"/>
        <v>1.6741538223220508E-2</v>
      </c>
      <c r="K63" s="51">
        <f t="shared" si="26"/>
        <v>4.8341773215835517E-3</v>
      </c>
    </row>
    <row r="64" spans="1:11" x14ac:dyDescent="0.2">
      <c r="A64" s="46">
        <v>78</v>
      </c>
      <c r="B64" s="50" t="s">
        <v>184</v>
      </c>
      <c r="C64" s="50" t="s">
        <v>295</v>
      </c>
      <c r="D64" s="50">
        <f>VLOOKUP(A64,'[4]2021'!$A$2:$B$86,2,0)</f>
        <v>14440105</v>
      </c>
      <c r="E64" s="50">
        <f>VLOOKUP(A64,'[4]2021'!$A$2:$C$86,3,0)</f>
        <v>3507238</v>
      </c>
      <c r="F64" s="50">
        <f t="shared" si="21"/>
        <v>14585</v>
      </c>
      <c r="G64" s="50">
        <f t="shared" si="22"/>
        <v>4290</v>
      </c>
      <c r="H64" s="50">
        <f t="shared" si="23"/>
        <v>18875</v>
      </c>
      <c r="I64" s="51">
        <f t="shared" si="24"/>
        <v>2.9376818678862929E-3</v>
      </c>
      <c r="J64" s="51">
        <f t="shared" si="25"/>
        <v>1.6613740221516536E-2</v>
      </c>
      <c r="K64" s="51">
        <f t="shared" si="26"/>
        <v>3.6138103269392663E-3</v>
      </c>
    </row>
    <row r="65" spans="1:11" x14ac:dyDescent="0.2">
      <c r="A65" s="46">
        <v>55</v>
      </c>
      <c r="B65" s="50" t="s">
        <v>184</v>
      </c>
      <c r="C65" s="50" t="s">
        <v>52</v>
      </c>
      <c r="D65" s="50">
        <f>VLOOKUP(A65,'[4]2021'!$A$2:$B$86,2,0)</f>
        <v>14440105</v>
      </c>
      <c r="E65" s="50">
        <f>VLOOKUP(A65,'[4]2021'!$A$2:$C$86,3,0)</f>
        <v>3507238</v>
      </c>
      <c r="F65" s="50">
        <f t="shared" si="21"/>
        <v>13143</v>
      </c>
      <c r="G65" s="50">
        <f t="shared" si="22"/>
        <v>908</v>
      </c>
      <c r="H65" s="50">
        <f t="shared" si="23"/>
        <v>14051</v>
      </c>
      <c r="I65" s="51">
        <f t="shared" si="24"/>
        <v>2.6472370784799142E-3</v>
      </c>
      <c r="J65" s="51">
        <f t="shared" si="25"/>
        <v>3.5163813802184182E-3</v>
      </c>
      <c r="K65" s="51">
        <f t="shared" si="26"/>
        <v>2.6902065644409871E-3</v>
      </c>
    </row>
    <row r="66" spans="1:11" x14ac:dyDescent="0.2">
      <c r="A66" s="46">
        <v>9</v>
      </c>
      <c r="B66" s="50" t="s">
        <v>184</v>
      </c>
      <c r="C66" s="50" t="s">
        <v>9</v>
      </c>
      <c r="D66" s="50">
        <f>VLOOKUP(A66,'[4]2021'!$A$2:$B$86,2,0)</f>
        <v>183274</v>
      </c>
      <c r="E66" s="50">
        <f>VLOOKUP(A66,'[4]2021'!$A$2:$C$86,3,0)</f>
        <v>41307</v>
      </c>
      <c r="F66" s="50">
        <f t="shared" ref="F66:F86" si="27">IF(ISNA(VLOOKUP(A66,CASOS,2,0)),0,VLOOKUP(A66,CASOS,2,0))</f>
        <v>13216</v>
      </c>
      <c r="G66" s="50">
        <f t="shared" ref="G66:G86" si="28">IF(ISNA(VLOOKUP(A66,CASOS,3,0)),0,VLOOKUP(A66,CASOS,3,0))</f>
        <v>526</v>
      </c>
      <c r="H66" s="50">
        <f t="shared" ref="H66:H86" si="29">+G66+F66</f>
        <v>13742</v>
      </c>
      <c r="I66" s="51">
        <f t="shared" ref="I66:I86" si="30">+F66/VLOOKUP($B66,$M$2:$P$4,2,0)</f>
        <v>2.6619405941710832E-3</v>
      </c>
      <c r="J66" s="51">
        <f t="shared" ref="J66:J86" si="31">+G66/VLOOKUP($B66,$M$2:$P$4,3,0)</f>
        <v>2.0370226938269693E-3</v>
      </c>
      <c r="K66" s="51">
        <f t="shared" ref="K66:K86" si="32">+H66/VLOOKUP($B66,$M$2:$P$4,4,0)</f>
        <v>2.6310453781615574E-3</v>
      </c>
    </row>
    <row r="67" spans="1:11" ht="21" x14ac:dyDescent="0.2">
      <c r="A67" s="46">
        <v>42</v>
      </c>
      <c r="B67" s="50" t="s">
        <v>184</v>
      </c>
      <c r="C67" s="50" t="s">
        <v>42</v>
      </c>
      <c r="D67" s="50">
        <f>VLOOKUP(A67,'[4]2021'!$A$2:$B$86,2,0)</f>
        <v>14440105</v>
      </c>
      <c r="E67" s="50">
        <f>VLOOKUP(A67,'[4]2021'!$A$2:$C$86,3,0)</f>
        <v>3507238</v>
      </c>
      <c r="F67" s="50">
        <f t="shared" si="27"/>
        <v>12798</v>
      </c>
      <c r="G67" s="50">
        <f t="shared" si="28"/>
        <v>1217</v>
      </c>
      <c r="H67" s="50">
        <f t="shared" si="29"/>
        <v>14015</v>
      </c>
      <c r="I67" s="51">
        <f t="shared" si="30"/>
        <v>2.5777478604874036E-3</v>
      </c>
      <c r="J67" s="51">
        <f t="shared" si="31"/>
        <v>4.7130353961738055E-3</v>
      </c>
      <c r="K67" s="51">
        <f t="shared" si="32"/>
        <v>2.6833139990492089E-3</v>
      </c>
    </row>
    <row r="68" spans="1:11" ht="21" x14ac:dyDescent="0.2">
      <c r="A68" s="46">
        <v>10</v>
      </c>
      <c r="B68" s="50" t="s">
        <v>184</v>
      </c>
      <c r="C68" s="50" t="s">
        <v>10</v>
      </c>
      <c r="D68" s="50">
        <f>VLOOKUP(A68,'[4]2021'!$A$2:$B$86,2,0)</f>
        <v>4706589</v>
      </c>
      <c r="E68" s="50">
        <f>VLOOKUP(A68,'[4]2021'!$A$2:$C$86,3,0)</f>
        <v>1151996</v>
      </c>
      <c r="F68" s="50">
        <f t="shared" si="27"/>
        <v>11181</v>
      </c>
      <c r="G68" s="50">
        <f t="shared" si="28"/>
        <v>2264</v>
      </c>
      <c r="H68" s="50">
        <f t="shared" si="29"/>
        <v>13445</v>
      </c>
      <c r="I68" s="51">
        <f t="shared" si="30"/>
        <v>2.2520549170268523E-3</v>
      </c>
      <c r="J68" s="51">
        <f t="shared" si="31"/>
        <v>8.7677174502362332E-3</v>
      </c>
      <c r="K68" s="51">
        <f t="shared" si="32"/>
        <v>2.5741817136793873E-3</v>
      </c>
    </row>
    <row r="69" spans="1:11" x14ac:dyDescent="0.2">
      <c r="A69" s="46">
        <v>58</v>
      </c>
      <c r="B69" s="50" t="s">
        <v>184</v>
      </c>
      <c r="C69" s="50" t="s">
        <v>169</v>
      </c>
      <c r="D69" s="50">
        <f>VLOOKUP(A69,'[4]2021'!$A$2:$B$86,2,0)</f>
        <v>183274</v>
      </c>
      <c r="E69" s="50">
        <f>VLOOKUP(A69,'[4]2021'!$A$2:$C$86,3,0)</f>
        <v>41307</v>
      </c>
      <c r="F69" s="50">
        <f t="shared" si="27"/>
        <v>10373</v>
      </c>
      <c r="G69" s="50">
        <f t="shared" si="28"/>
        <v>1611</v>
      </c>
      <c r="H69" s="50">
        <f t="shared" si="29"/>
        <v>11984</v>
      </c>
      <c r="I69" s="51">
        <f t="shared" si="30"/>
        <v>2.0893091543081601E-3</v>
      </c>
      <c r="J69" s="51">
        <f t="shared" si="31"/>
        <v>6.2388660831848809E-3</v>
      </c>
      <c r="K69" s="51">
        <f t="shared" si="32"/>
        <v>2.2944584348630554E-3</v>
      </c>
    </row>
    <row r="70" spans="1:11" ht="21" x14ac:dyDescent="0.2">
      <c r="A70" s="46">
        <v>74</v>
      </c>
      <c r="B70" s="50" t="s">
        <v>184</v>
      </c>
      <c r="C70" s="50" t="s">
        <v>291</v>
      </c>
      <c r="D70" s="50">
        <f>VLOOKUP(A70,'[4]2021'!$A$2:$B$86,2,0)</f>
        <v>11636577</v>
      </c>
      <c r="E70" s="50">
        <f>VLOOKUP(A70,'[4]2021'!$A$2:$C$86,3,0)</f>
        <v>2821354</v>
      </c>
      <c r="F70" s="50">
        <f t="shared" si="27"/>
        <v>9499</v>
      </c>
      <c r="G70" s="50">
        <f t="shared" si="28"/>
        <v>1458</v>
      </c>
      <c r="H70" s="50">
        <f t="shared" si="29"/>
        <v>10957</v>
      </c>
      <c r="I70" s="51">
        <f t="shared" si="30"/>
        <v>1.913269802060466E-3</v>
      </c>
      <c r="J70" s="51">
        <f t="shared" si="31"/>
        <v>5.6463480752846412E-3</v>
      </c>
      <c r="K70" s="51">
        <f t="shared" si="32"/>
        <v>2.0978288610476047E-3</v>
      </c>
    </row>
    <row r="71" spans="1:11" x14ac:dyDescent="0.2">
      <c r="A71" s="46">
        <v>13</v>
      </c>
      <c r="B71" s="50" t="s">
        <v>184</v>
      </c>
      <c r="C71" s="50" t="s">
        <v>13</v>
      </c>
      <c r="D71" s="50">
        <f>VLOOKUP(A71,'[4]2021'!$A$2:$B$86,2,0)</f>
        <v>183274</v>
      </c>
      <c r="E71" s="50">
        <f>VLOOKUP(A71,'[4]2021'!$A$2:$C$86,3,0)</f>
        <v>41307</v>
      </c>
      <c r="F71" s="50">
        <f t="shared" si="27"/>
        <v>6271</v>
      </c>
      <c r="G71" s="50">
        <f t="shared" si="28"/>
        <v>970</v>
      </c>
      <c r="H71" s="50">
        <f t="shared" si="29"/>
        <v>7241</v>
      </c>
      <c r="I71" s="51">
        <f t="shared" si="30"/>
        <v>1.2630924232783643E-3</v>
      </c>
      <c r="J71" s="51">
        <f t="shared" si="31"/>
        <v>3.7564867167531562E-3</v>
      </c>
      <c r="K71" s="51">
        <f t="shared" si="32"/>
        <v>1.3863629444962769E-3</v>
      </c>
    </row>
    <row r="72" spans="1:11" ht="31.5" x14ac:dyDescent="0.2">
      <c r="A72" s="46">
        <v>79</v>
      </c>
      <c r="B72" s="50" t="s">
        <v>184</v>
      </c>
      <c r="C72" s="50" t="s">
        <v>296</v>
      </c>
      <c r="D72" s="50">
        <f>VLOOKUP(A72,'[4]2021'!$A$2:$B$86,2,0)</f>
        <v>11636577</v>
      </c>
      <c r="E72" s="50">
        <f>VLOOKUP(A72,'[4]2021'!$A$2:$C$86,3,0)</f>
        <v>2821354</v>
      </c>
      <c r="F72" s="50">
        <f t="shared" si="27"/>
        <v>5216</v>
      </c>
      <c r="G72" s="50">
        <f t="shared" si="28"/>
        <v>609</v>
      </c>
      <c r="H72" s="50">
        <f t="shared" si="29"/>
        <v>5825</v>
      </c>
      <c r="I72" s="51">
        <f t="shared" si="30"/>
        <v>1.0505964088374977E-3</v>
      </c>
      <c r="J72" s="51">
        <f t="shared" si="31"/>
        <v>2.3584540314460539E-3</v>
      </c>
      <c r="K72" s="51">
        <f t="shared" si="32"/>
        <v>1.1152553724196677E-3</v>
      </c>
    </row>
    <row r="73" spans="1:11" ht="21" x14ac:dyDescent="0.2">
      <c r="A73" s="46">
        <v>77</v>
      </c>
      <c r="B73" s="50" t="s">
        <v>184</v>
      </c>
      <c r="C73" s="50" t="s">
        <v>294</v>
      </c>
      <c r="D73" s="50">
        <f>VLOOKUP(A73,'[4]2021'!$A$2:$B$86,2,0)</f>
        <v>1333955</v>
      </c>
      <c r="E73" s="50">
        <f>VLOOKUP(A73,'[4]2021'!$A$2:$C$86,3,0)</f>
        <v>318657</v>
      </c>
      <c r="F73" s="50">
        <f t="shared" si="27"/>
        <v>1099</v>
      </c>
      <c r="G73" s="50">
        <f t="shared" si="28"/>
        <v>259</v>
      </c>
      <c r="H73" s="50">
        <f t="shared" si="29"/>
        <v>1358</v>
      </c>
      <c r="I73" s="51">
        <f t="shared" si="30"/>
        <v>2.213584074602013E-4</v>
      </c>
      <c r="J73" s="51">
        <f t="shared" si="31"/>
        <v>1.0030206800402757E-3</v>
      </c>
      <c r="K73" s="51">
        <f t="shared" si="32"/>
        <v>2.6000288338985558E-4</v>
      </c>
    </row>
    <row r="74" spans="1:11" x14ac:dyDescent="0.2">
      <c r="A74" s="46">
        <v>3</v>
      </c>
      <c r="B74" s="50" t="s">
        <v>185</v>
      </c>
      <c r="C74" s="50" t="s">
        <v>3</v>
      </c>
      <c r="D74" s="50">
        <f>VLOOKUP(A74,'[4]2021'!$A$2:$B$86,2,0)</f>
        <v>6220381</v>
      </c>
      <c r="E74" s="50">
        <f>VLOOKUP(A74,'[4]2021'!$A$2:$C$86,3,0)</f>
        <v>1132211</v>
      </c>
      <c r="F74" s="50">
        <f t="shared" si="27"/>
        <v>6826891</v>
      </c>
      <c r="G74" s="50">
        <f t="shared" si="28"/>
        <v>24461</v>
      </c>
      <c r="H74" s="50">
        <f t="shared" si="29"/>
        <v>6851352</v>
      </c>
      <c r="I74" s="51">
        <f t="shared" si="30"/>
        <v>0.81306467034089946</v>
      </c>
      <c r="J74" s="51">
        <f t="shared" si="31"/>
        <v>6.2380936593874878E-2</v>
      </c>
      <c r="K74" s="51">
        <f t="shared" si="32"/>
        <v>0.77957129763904776</v>
      </c>
    </row>
    <row r="75" spans="1:11" x14ac:dyDescent="0.2">
      <c r="A75" s="46">
        <v>34</v>
      </c>
      <c r="B75" s="50" t="s">
        <v>185</v>
      </c>
      <c r="C75" s="50" t="s">
        <v>34</v>
      </c>
      <c r="D75" s="50">
        <f>VLOOKUP(A75,'[4]2021'!$A$2:$B$86,2,0)</f>
        <v>11636577</v>
      </c>
      <c r="E75" s="50">
        <f>VLOOKUP(A75,'[4]2021'!$A$2:$C$86,3,0)</f>
        <v>2821354</v>
      </c>
      <c r="F75" s="50">
        <f t="shared" si="27"/>
        <v>1320663</v>
      </c>
      <c r="G75" s="50">
        <f t="shared" si="28"/>
        <v>329385</v>
      </c>
      <c r="H75" s="50">
        <f t="shared" si="29"/>
        <v>1650048</v>
      </c>
      <c r="I75" s="51">
        <f t="shared" si="30"/>
        <v>0.15728747195852744</v>
      </c>
      <c r="J75" s="51">
        <f t="shared" si="31"/>
        <v>0.84000428436995533</v>
      </c>
      <c r="K75" s="51">
        <f t="shared" si="32"/>
        <v>0.18774835397841411</v>
      </c>
    </row>
    <row r="76" spans="1:11" x14ac:dyDescent="0.2">
      <c r="A76" s="46">
        <v>25</v>
      </c>
      <c r="B76" s="50" t="s">
        <v>185</v>
      </c>
      <c r="C76" s="50" t="s">
        <v>25</v>
      </c>
      <c r="D76" s="50">
        <f>VLOOKUP(A76,'[4]2021'!$A$2:$B$86,2,0)</f>
        <v>11636577</v>
      </c>
      <c r="E76" s="50">
        <f>VLOOKUP(A76,'[4]2021'!$A$2:$C$86,3,0)</f>
        <v>2821354</v>
      </c>
      <c r="F76" s="50">
        <f t="shared" si="27"/>
        <v>90106</v>
      </c>
      <c r="G76" s="50">
        <f t="shared" si="28"/>
        <v>9552</v>
      </c>
      <c r="H76" s="50">
        <f t="shared" si="29"/>
        <v>99658</v>
      </c>
      <c r="I76" s="51">
        <f t="shared" si="30"/>
        <v>1.0731386393269952E-2</v>
      </c>
      <c r="J76" s="51">
        <f t="shared" si="31"/>
        <v>2.4359703460393806E-2</v>
      </c>
      <c r="K76" s="51">
        <f t="shared" si="32"/>
        <v>1.1339443131824525E-2</v>
      </c>
    </row>
    <row r="77" spans="1:11" x14ac:dyDescent="0.2">
      <c r="A77" s="46">
        <v>15</v>
      </c>
      <c r="B77" s="50" t="s">
        <v>185</v>
      </c>
      <c r="C77" s="50" t="s">
        <v>15</v>
      </c>
      <c r="D77" s="50">
        <f>VLOOKUP(A77,'[4]2021'!$A$2:$B$86,2,0)</f>
        <v>14440105</v>
      </c>
      <c r="E77" s="50">
        <f>VLOOKUP(A77,'[4]2021'!$A$2:$C$86,3,0)</f>
        <v>3507238</v>
      </c>
      <c r="F77" s="50">
        <f t="shared" si="27"/>
        <v>44816</v>
      </c>
      <c r="G77" s="50">
        <f t="shared" si="28"/>
        <v>4456</v>
      </c>
      <c r="H77" s="50">
        <f t="shared" si="29"/>
        <v>49272</v>
      </c>
      <c r="I77" s="51">
        <f t="shared" si="30"/>
        <v>5.3374671231747736E-3</v>
      </c>
      <c r="J77" s="51">
        <f t="shared" si="31"/>
        <v>1.1363781262512017E-2</v>
      </c>
      <c r="K77" s="51">
        <f t="shared" si="32"/>
        <v>5.6063441167920084E-3</v>
      </c>
    </row>
    <row r="78" spans="1:11" x14ac:dyDescent="0.2">
      <c r="A78" s="46">
        <v>17</v>
      </c>
      <c r="B78" s="50" t="s">
        <v>185</v>
      </c>
      <c r="C78" s="50" t="s">
        <v>17</v>
      </c>
      <c r="D78" s="50">
        <f>VLOOKUP(A78,'[4]2021'!$A$2:$B$86,2,0)</f>
        <v>11636577</v>
      </c>
      <c r="E78" s="50">
        <f>VLOOKUP(A78,'[4]2021'!$A$2:$C$86,3,0)</f>
        <v>2821354</v>
      </c>
      <c r="F78" s="50">
        <f t="shared" si="27"/>
        <v>33334</v>
      </c>
      <c r="G78" s="50">
        <f t="shared" si="28"/>
        <v>5617</v>
      </c>
      <c r="H78" s="50">
        <f t="shared" si="29"/>
        <v>38951</v>
      </c>
      <c r="I78" s="51">
        <f t="shared" si="30"/>
        <v>3.9699912773096197E-3</v>
      </c>
      <c r="J78" s="51">
        <f t="shared" si="31"/>
        <v>1.4324586928081241E-2</v>
      </c>
      <c r="K78" s="51">
        <f t="shared" si="32"/>
        <v>4.431983879143642E-3</v>
      </c>
    </row>
    <row r="79" spans="1:11" x14ac:dyDescent="0.2">
      <c r="A79" s="46">
        <v>6</v>
      </c>
      <c r="B79" s="50" t="s">
        <v>185</v>
      </c>
      <c r="C79" s="50" t="s">
        <v>6</v>
      </c>
      <c r="D79" s="50">
        <f>VLOOKUP(A79,'[4]2021'!$A$2:$B$86,2,0)</f>
        <v>14440105</v>
      </c>
      <c r="E79" s="50">
        <f>VLOOKUP(A79,'[4]2021'!$A$2:$C$86,3,0)</f>
        <v>3507238</v>
      </c>
      <c r="F79" s="50">
        <f t="shared" si="27"/>
        <v>18534</v>
      </c>
      <c r="G79" s="50">
        <f t="shared" si="28"/>
        <v>9278</v>
      </c>
      <c r="H79" s="50">
        <f t="shared" si="29"/>
        <v>27812</v>
      </c>
      <c r="I79" s="51">
        <f t="shared" si="30"/>
        <v>2.2073504030016345E-3</v>
      </c>
      <c r="J79" s="51">
        <f t="shared" si="31"/>
        <v>2.3660943122438622E-2</v>
      </c>
      <c r="K79" s="51">
        <f t="shared" si="32"/>
        <v>3.1645486803096963E-3</v>
      </c>
    </row>
    <row r="80" spans="1:11" x14ac:dyDescent="0.2">
      <c r="A80" s="46">
        <v>14</v>
      </c>
      <c r="B80" s="50" t="s">
        <v>185</v>
      </c>
      <c r="C80" s="50" t="s">
        <v>14</v>
      </c>
      <c r="D80" s="50">
        <f>VLOOKUP(A80,'[4]2021'!$A$2:$B$86,2,0)</f>
        <v>2803528</v>
      </c>
      <c r="E80" s="50">
        <f>VLOOKUP(A80,'[4]2021'!$A$2:$C$86,3,0)</f>
        <v>685884</v>
      </c>
      <c r="F80" s="50">
        <f t="shared" si="27"/>
        <v>17525</v>
      </c>
      <c r="G80" s="50">
        <f t="shared" si="28"/>
        <v>2065</v>
      </c>
      <c r="H80" s="50">
        <f t="shared" si="29"/>
        <v>19590</v>
      </c>
      <c r="I80" s="51">
        <f t="shared" si="30"/>
        <v>2.0871811704221239E-3</v>
      </c>
      <c r="J80" s="51">
        <f t="shared" si="31"/>
        <v>5.2662047367790206E-3</v>
      </c>
      <c r="K80" s="51">
        <f t="shared" si="32"/>
        <v>2.2290201584663793E-3</v>
      </c>
    </row>
    <row r="81" spans="1:11" x14ac:dyDescent="0.2">
      <c r="A81" s="46">
        <v>45</v>
      </c>
      <c r="B81" s="50" t="s">
        <v>185</v>
      </c>
      <c r="C81" s="50" t="s">
        <v>43</v>
      </c>
      <c r="D81" s="50">
        <f>VLOOKUP(A81,'[4]2021'!$A$2:$B$86,2,0)</f>
        <v>11636577</v>
      </c>
      <c r="E81" s="50">
        <f>VLOOKUP(A81,'[4]2021'!$A$2:$C$86,3,0)</f>
        <v>2821354</v>
      </c>
      <c r="F81" s="50">
        <f t="shared" si="27"/>
        <v>15718</v>
      </c>
      <c r="G81" s="50">
        <f t="shared" si="28"/>
        <v>2280</v>
      </c>
      <c r="H81" s="50">
        <f t="shared" si="29"/>
        <v>17998</v>
      </c>
      <c r="I81" s="51">
        <f t="shared" si="30"/>
        <v>1.8719722474576288E-3</v>
      </c>
      <c r="J81" s="51">
        <f t="shared" si="31"/>
        <v>5.8145020822548028E-3</v>
      </c>
      <c r="K81" s="51">
        <f t="shared" si="32"/>
        <v>2.0478767132250074E-3</v>
      </c>
    </row>
    <row r="82" spans="1:11" x14ac:dyDescent="0.2">
      <c r="A82" s="46">
        <v>82</v>
      </c>
      <c r="B82" s="50" t="s">
        <v>185</v>
      </c>
      <c r="C82" s="50" t="s">
        <v>373</v>
      </c>
      <c r="D82" s="50">
        <f>VLOOKUP(A82,'[4]2021'!$A$2:$B$86,2,0)</f>
        <v>11636577</v>
      </c>
      <c r="E82" s="50">
        <f>VLOOKUP(A82,'[4]2021'!$A$2:$C$86,3,0)</f>
        <v>2821354</v>
      </c>
      <c r="F82" s="50">
        <f t="shared" si="27"/>
        <v>8993</v>
      </c>
      <c r="G82" s="50">
        <f t="shared" si="28"/>
        <v>2384</v>
      </c>
      <c r="H82" s="50">
        <f t="shared" si="29"/>
        <v>11377</v>
      </c>
      <c r="I82" s="51">
        <f t="shared" si="30"/>
        <v>1.071042525854845E-3</v>
      </c>
      <c r="J82" s="51">
        <f t="shared" si="31"/>
        <v>6.0797249842523904E-3</v>
      </c>
      <c r="K82" s="51">
        <f t="shared" si="32"/>
        <v>1.2945156887632465E-3</v>
      </c>
    </row>
    <row r="83" spans="1:11" x14ac:dyDescent="0.2">
      <c r="A83" s="46">
        <v>81</v>
      </c>
      <c r="B83" s="50" t="s">
        <v>185</v>
      </c>
      <c r="C83" s="50" t="s">
        <v>372</v>
      </c>
      <c r="D83" s="50">
        <f>VLOOKUP(A83,'[4]2021'!$A$2:$B$86,2,0)</f>
        <v>11636577</v>
      </c>
      <c r="E83" s="50">
        <f>VLOOKUP(A83,'[4]2021'!$A$2:$C$86,3,0)</f>
        <v>2821354</v>
      </c>
      <c r="F83" s="50">
        <f t="shared" si="27"/>
        <v>9438</v>
      </c>
      <c r="G83" s="50">
        <f t="shared" si="28"/>
        <v>1111</v>
      </c>
      <c r="H83" s="50">
        <f t="shared" si="29"/>
        <v>10549</v>
      </c>
      <c r="I83" s="51">
        <f t="shared" si="30"/>
        <v>1.1240408494404568E-3</v>
      </c>
      <c r="J83" s="51">
        <f t="shared" si="31"/>
        <v>2.8332946549934589E-3</v>
      </c>
      <c r="K83" s="51">
        <f t="shared" si="32"/>
        <v>1.2003028918663521E-3</v>
      </c>
    </row>
    <row r="84" spans="1:11" x14ac:dyDescent="0.2">
      <c r="A84" s="46">
        <v>83</v>
      </c>
      <c r="B84" s="50" t="s">
        <v>185</v>
      </c>
      <c r="C84" s="50" t="s">
        <v>374</v>
      </c>
      <c r="D84" s="50">
        <f>VLOOKUP(A84,'[4]2021'!$A$2:$B$86,2,0)</f>
        <v>11636577</v>
      </c>
      <c r="E84" s="50">
        <f>VLOOKUP(A84,'[4]2021'!$A$2:$C$86,3,0)</f>
        <v>2821354</v>
      </c>
      <c r="F84" s="50">
        <f t="shared" si="27"/>
        <v>6823</v>
      </c>
      <c r="G84" s="50">
        <f t="shared" si="28"/>
        <v>805</v>
      </c>
      <c r="H84" s="50">
        <f t="shared" si="29"/>
        <v>7628</v>
      </c>
      <c r="I84" s="51">
        <f t="shared" si="30"/>
        <v>8.126012625272554E-4</v>
      </c>
      <c r="J84" s="51">
        <f t="shared" si="31"/>
        <v>2.0529272702697879E-3</v>
      </c>
      <c r="K84" s="51">
        <f t="shared" si="32"/>
        <v>8.679410805911967E-4</v>
      </c>
    </row>
    <row r="85" spans="1:11" x14ac:dyDescent="0.2">
      <c r="A85" s="46">
        <v>84</v>
      </c>
      <c r="B85" s="50" t="s">
        <v>185</v>
      </c>
      <c r="C85" s="50" t="s">
        <v>375</v>
      </c>
      <c r="D85" s="50">
        <f>VLOOKUP(A85,'[4]2021'!$A$2:$B$86,2,0)</f>
        <v>11636577</v>
      </c>
      <c r="E85" s="50">
        <f>VLOOKUP(A85,'[4]2021'!$A$2:$C$86,3,0)</f>
        <v>2821354</v>
      </c>
      <c r="F85" s="50">
        <f t="shared" si="27"/>
        <v>2863</v>
      </c>
      <c r="G85" s="50">
        <f t="shared" si="28"/>
        <v>561</v>
      </c>
      <c r="H85" s="50">
        <f t="shared" si="29"/>
        <v>3424</v>
      </c>
      <c r="I85" s="51">
        <f t="shared" si="30"/>
        <v>3.4097573129349731E-4</v>
      </c>
      <c r="J85" s="51">
        <f t="shared" si="31"/>
        <v>1.4306735386600633E-3</v>
      </c>
      <c r="K85" s="51">
        <f t="shared" si="32"/>
        <v>3.8959494755430748E-4</v>
      </c>
    </row>
    <row r="86" spans="1:11" x14ac:dyDescent="0.2">
      <c r="A86" s="46">
        <v>51</v>
      </c>
      <c r="B86" s="50" t="s">
        <v>185</v>
      </c>
      <c r="C86" s="50" t="s">
        <v>151</v>
      </c>
      <c r="D86" s="50">
        <f>VLOOKUP(A86,'[4]2021'!$A$2:$B$86,2,0)</f>
        <v>183274</v>
      </c>
      <c r="E86" s="50">
        <f>VLOOKUP(A86,'[4]2021'!$A$2:$C$86,3,0)</f>
        <v>41307</v>
      </c>
      <c r="F86" s="50">
        <f t="shared" si="27"/>
        <v>788</v>
      </c>
      <c r="G86" s="50">
        <f t="shared" si="28"/>
        <v>168</v>
      </c>
      <c r="H86" s="50">
        <f t="shared" si="29"/>
        <v>956</v>
      </c>
      <c r="I86" s="51">
        <f t="shared" si="30"/>
        <v>9.3848716821262978E-5</v>
      </c>
      <c r="J86" s="51">
        <f t="shared" si="31"/>
        <v>4.2843699553456443E-4</v>
      </c>
      <c r="K86" s="51">
        <f t="shared" si="32"/>
        <v>1.0877709400172838E-4</v>
      </c>
    </row>
    <row r="88" spans="1:11" x14ac:dyDescent="0.2">
      <c r="C88" s="61" t="s">
        <v>315</v>
      </c>
      <c r="D88" s="146">
        <f t="shared" ref="D88:E88" si="33">SUM(D2:D86)</f>
        <v>708782142.31062222</v>
      </c>
      <c r="E88" s="146">
        <f t="shared" si="33"/>
        <v>174369232</v>
      </c>
      <c r="F88" s="62">
        <f>SUM(F2:F86)</f>
        <v>43548874</v>
      </c>
      <c r="G88" s="62">
        <f t="shared" ref="G88:H88" si="34">SUM(G2:G86)</f>
        <v>2417581</v>
      </c>
      <c r="H88" s="62">
        <f t="shared" si="34"/>
        <v>45966455</v>
      </c>
    </row>
    <row r="89" spans="1:11" x14ac:dyDescent="0.2">
      <c r="C89" s="61" t="s">
        <v>316</v>
      </c>
      <c r="D89" s="147">
        <v>617578511</v>
      </c>
      <c r="E89" s="147">
        <v>140705609</v>
      </c>
    </row>
  </sheetData>
  <sortState ref="A2:K86">
    <sortCondition ref="B2:B86"/>
    <sortCondition descending="1" ref="K2:K86"/>
  </sortState>
  <pageMargins left="0.7" right="0.7" top="0.75" bottom="0.75" header="0.3" footer="0.3"/>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2:K53"/>
  <sheetViews>
    <sheetView showGridLines="0" zoomScaleNormal="100" workbookViewId="0">
      <pane ySplit="4" topLeftCell="A5" activePane="bottomLeft" state="frozen"/>
      <selection pane="bottomLeft"/>
    </sheetView>
  </sheetViews>
  <sheetFormatPr baseColWidth="10" defaultColWidth="11.42578125" defaultRowHeight="12.75" x14ac:dyDescent="0.2"/>
  <cols>
    <col min="1" max="1" width="4.7109375" style="75" customWidth="1"/>
    <col min="2" max="2" width="90.7109375" style="75" customWidth="1"/>
    <col min="3" max="8" width="15.85546875" style="75" customWidth="1"/>
    <col min="9" max="16384" width="11.42578125" style="75"/>
  </cols>
  <sheetData>
    <row r="2" spans="1:11" ht="15" x14ac:dyDescent="0.2">
      <c r="A2" s="393" t="s">
        <v>429</v>
      </c>
      <c r="B2" s="393"/>
      <c r="C2" s="393"/>
      <c r="D2" s="393"/>
      <c r="E2" s="393"/>
      <c r="F2" s="393"/>
      <c r="G2" s="393"/>
      <c r="H2" s="393"/>
    </row>
    <row r="3" spans="1:11" ht="15" x14ac:dyDescent="0.2">
      <c r="A3" s="295"/>
      <c r="B3" s="295"/>
      <c r="C3" s="295"/>
      <c r="D3" s="295"/>
      <c r="E3" s="295"/>
      <c r="F3" s="295"/>
      <c r="G3" s="256"/>
      <c r="H3" s="256"/>
    </row>
    <row r="4" spans="1:11" ht="30" customHeight="1" x14ac:dyDescent="0.2">
      <c r="A4" s="394" t="s">
        <v>233</v>
      </c>
      <c r="B4" s="402" t="s">
        <v>0</v>
      </c>
      <c r="C4" s="405" t="s">
        <v>434</v>
      </c>
      <c r="D4" s="405"/>
      <c r="E4" s="405" t="s">
        <v>435</v>
      </c>
      <c r="F4" s="405"/>
      <c r="G4" s="400" t="s">
        <v>436</v>
      </c>
      <c r="H4" s="401"/>
    </row>
    <row r="5" spans="1:11" ht="15" customHeight="1" x14ac:dyDescent="0.2">
      <c r="A5" s="395"/>
      <c r="B5" s="403"/>
      <c r="C5" s="276" t="s">
        <v>54</v>
      </c>
      <c r="D5" s="277" t="s">
        <v>55</v>
      </c>
      <c r="E5" s="276" t="s">
        <v>54</v>
      </c>
      <c r="F5" s="277" t="s">
        <v>55</v>
      </c>
      <c r="G5" s="406" t="s">
        <v>54</v>
      </c>
      <c r="H5" s="408" t="s">
        <v>55</v>
      </c>
    </row>
    <row r="6" spans="1:11" ht="15" customHeight="1" x14ac:dyDescent="0.2">
      <c r="A6" s="396"/>
      <c r="B6" s="404"/>
      <c r="C6" s="279">
        <v>38892</v>
      </c>
      <c r="D6" s="280">
        <v>38898</v>
      </c>
      <c r="E6" s="279">
        <v>39082</v>
      </c>
      <c r="F6" s="280">
        <v>39080</v>
      </c>
      <c r="G6" s="407"/>
      <c r="H6" s="409"/>
    </row>
    <row r="7" spans="1:11" ht="12.6" customHeight="1" x14ac:dyDescent="0.2">
      <c r="A7" s="281">
        <v>1</v>
      </c>
      <c r="B7" s="282" t="s">
        <v>1</v>
      </c>
      <c r="C7" s="283">
        <v>4848</v>
      </c>
      <c r="D7" s="284">
        <v>392</v>
      </c>
      <c r="E7" s="283">
        <v>5759</v>
      </c>
      <c r="F7" s="284">
        <v>550</v>
      </c>
      <c r="G7" s="283">
        <v>2937</v>
      </c>
      <c r="H7" s="285">
        <v>309</v>
      </c>
      <c r="J7" s="20"/>
      <c r="K7" s="20"/>
    </row>
    <row r="8" spans="1:11" ht="12.6" customHeight="1" x14ac:dyDescent="0.2">
      <c r="A8" s="281">
        <v>2</v>
      </c>
      <c r="B8" s="282" t="s">
        <v>2</v>
      </c>
      <c r="C8" s="283">
        <v>5199</v>
      </c>
      <c r="D8" s="284">
        <v>358</v>
      </c>
      <c r="E8" s="283">
        <v>7916</v>
      </c>
      <c r="F8" s="284">
        <v>506</v>
      </c>
      <c r="G8" s="283">
        <v>5794</v>
      </c>
      <c r="H8" s="285">
        <v>330</v>
      </c>
      <c r="J8" s="20"/>
      <c r="K8" s="20"/>
    </row>
    <row r="9" spans="1:11" ht="12.6" customHeight="1" x14ac:dyDescent="0.2">
      <c r="A9" s="281">
        <v>3</v>
      </c>
      <c r="B9" s="282" t="s">
        <v>3</v>
      </c>
      <c r="C9" s="283">
        <v>18224</v>
      </c>
      <c r="D9" s="284">
        <v>1011</v>
      </c>
      <c r="E9" s="283">
        <v>24971</v>
      </c>
      <c r="F9" s="284">
        <v>1449</v>
      </c>
      <c r="G9" s="283">
        <v>15484</v>
      </c>
      <c r="H9" s="285">
        <v>1007</v>
      </c>
      <c r="J9" s="20"/>
      <c r="K9" s="20"/>
    </row>
    <row r="10" spans="1:11" ht="12.6" customHeight="1" x14ac:dyDescent="0.2">
      <c r="A10" s="281">
        <v>4</v>
      </c>
      <c r="B10" s="282" t="s">
        <v>4</v>
      </c>
      <c r="C10" s="283">
        <v>11139</v>
      </c>
      <c r="D10" s="284">
        <v>312</v>
      </c>
      <c r="E10" s="283">
        <v>16424</v>
      </c>
      <c r="F10" s="284">
        <v>526</v>
      </c>
      <c r="G10" s="283">
        <v>11072</v>
      </c>
      <c r="H10" s="285">
        <v>391</v>
      </c>
      <c r="J10" s="20"/>
      <c r="K10" s="20"/>
    </row>
    <row r="11" spans="1:11" ht="12.6" customHeight="1" x14ac:dyDescent="0.2">
      <c r="A11" s="281">
        <v>5</v>
      </c>
      <c r="B11" s="282" t="s">
        <v>5</v>
      </c>
      <c r="C11" s="283">
        <v>18859</v>
      </c>
      <c r="D11" s="284">
        <v>881</v>
      </c>
      <c r="E11" s="283">
        <v>38968</v>
      </c>
      <c r="F11" s="284">
        <v>1267</v>
      </c>
      <c r="G11" s="283">
        <v>30395</v>
      </c>
      <c r="H11" s="285">
        <v>807</v>
      </c>
    </row>
    <row r="12" spans="1:11" ht="12.6" customHeight="1" x14ac:dyDescent="0.2">
      <c r="A12" s="281">
        <v>6</v>
      </c>
      <c r="B12" s="282" t="s">
        <v>6</v>
      </c>
      <c r="C12" s="283">
        <v>1765</v>
      </c>
      <c r="D12" s="284">
        <v>1936</v>
      </c>
      <c r="E12" s="283">
        <v>2023</v>
      </c>
      <c r="F12" s="284">
        <v>2177</v>
      </c>
      <c r="G12" s="283">
        <v>975</v>
      </c>
      <c r="H12" s="285">
        <v>708</v>
      </c>
    </row>
    <row r="13" spans="1:11" ht="12.6" customHeight="1" x14ac:dyDescent="0.2">
      <c r="A13" s="281">
        <v>7</v>
      </c>
      <c r="B13" s="282" t="s">
        <v>7</v>
      </c>
      <c r="C13" s="283">
        <v>315064</v>
      </c>
      <c r="D13" s="284">
        <v>18401</v>
      </c>
      <c r="E13" s="283">
        <v>350524</v>
      </c>
      <c r="F13" s="284">
        <v>24175</v>
      </c>
      <c r="G13" s="283">
        <v>120482</v>
      </c>
      <c r="H13" s="285">
        <v>13408</v>
      </c>
    </row>
    <row r="14" spans="1:11" ht="12.6" customHeight="1" x14ac:dyDescent="0.2">
      <c r="A14" s="281">
        <v>8</v>
      </c>
      <c r="B14" s="282" t="s">
        <v>8</v>
      </c>
      <c r="C14" s="283">
        <v>8494</v>
      </c>
      <c r="D14" s="284">
        <v>1734</v>
      </c>
      <c r="E14" s="283">
        <v>12328</v>
      </c>
      <c r="F14" s="284">
        <v>2824</v>
      </c>
      <c r="G14" s="283">
        <v>8200</v>
      </c>
      <c r="H14" s="285">
        <v>2001</v>
      </c>
    </row>
    <row r="15" spans="1:11" ht="12.6" customHeight="1" x14ac:dyDescent="0.2">
      <c r="A15" s="281">
        <v>9</v>
      </c>
      <c r="B15" s="282" t="s">
        <v>9</v>
      </c>
      <c r="C15" s="283">
        <v>381</v>
      </c>
      <c r="D15" s="284">
        <v>15</v>
      </c>
      <c r="E15" s="283">
        <v>601</v>
      </c>
      <c r="F15" s="284">
        <v>25</v>
      </c>
      <c r="G15" s="283">
        <v>434</v>
      </c>
      <c r="H15" s="285">
        <v>18</v>
      </c>
    </row>
    <row r="16" spans="1:11" ht="12.6" customHeight="1" x14ac:dyDescent="0.2">
      <c r="A16" s="281">
        <v>10</v>
      </c>
      <c r="B16" s="282" t="s">
        <v>10</v>
      </c>
      <c r="C16" s="283">
        <v>279</v>
      </c>
      <c r="D16" s="284">
        <v>172</v>
      </c>
      <c r="E16" s="283">
        <v>498</v>
      </c>
      <c r="F16" s="284">
        <v>228</v>
      </c>
      <c r="G16" s="283">
        <v>369</v>
      </c>
      <c r="H16" s="285">
        <v>129</v>
      </c>
    </row>
    <row r="17" spans="1:8" ht="12.6" customHeight="1" x14ac:dyDescent="0.2">
      <c r="A17" s="281">
        <v>11</v>
      </c>
      <c r="B17" s="282" t="s">
        <v>11</v>
      </c>
      <c r="C17" s="283">
        <v>27083</v>
      </c>
      <c r="D17" s="284">
        <v>1673</v>
      </c>
      <c r="E17" s="283">
        <v>43264</v>
      </c>
      <c r="F17" s="284">
        <v>2458</v>
      </c>
      <c r="G17" s="283">
        <v>32534</v>
      </c>
      <c r="H17" s="285">
        <v>1497</v>
      </c>
    </row>
    <row r="18" spans="1:8" ht="12.6" customHeight="1" x14ac:dyDescent="0.2">
      <c r="A18" s="281">
        <v>12</v>
      </c>
      <c r="B18" s="282" t="s">
        <v>12</v>
      </c>
      <c r="C18" s="283">
        <v>1093</v>
      </c>
      <c r="D18" s="284">
        <v>193</v>
      </c>
      <c r="E18" s="283">
        <v>1635</v>
      </c>
      <c r="F18" s="284">
        <v>253</v>
      </c>
      <c r="G18" s="283">
        <v>1250</v>
      </c>
      <c r="H18" s="285">
        <v>134</v>
      </c>
    </row>
    <row r="19" spans="1:8" ht="12.6" customHeight="1" x14ac:dyDescent="0.2">
      <c r="A19" s="281">
        <v>13</v>
      </c>
      <c r="B19" s="282" t="s">
        <v>13</v>
      </c>
      <c r="C19" s="283">
        <v>429</v>
      </c>
      <c r="D19" s="284">
        <v>38</v>
      </c>
      <c r="E19" s="283">
        <v>535</v>
      </c>
      <c r="F19" s="284">
        <v>58</v>
      </c>
      <c r="G19" s="283">
        <v>283</v>
      </c>
      <c r="H19" s="285">
        <v>40</v>
      </c>
    </row>
    <row r="20" spans="1:8" ht="12.6" customHeight="1" x14ac:dyDescent="0.2">
      <c r="A20" s="281">
        <v>14</v>
      </c>
      <c r="B20" s="282" t="s">
        <v>14</v>
      </c>
      <c r="C20" s="283">
        <v>1100</v>
      </c>
      <c r="D20" s="284">
        <v>120</v>
      </c>
      <c r="E20" s="283">
        <v>1495</v>
      </c>
      <c r="F20" s="284">
        <v>168</v>
      </c>
      <c r="G20" s="283">
        <v>937</v>
      </c>
      <c r="H20" s="285">
        <v>105</v>
      </c>
    </row>
    <row r="21" spans="1:8" ht="12.6" customHeight="1" x14ac:dyDescent="0.2">
      <c r="A21" s="281">
        <v>15</v>
      </c>
      <c r="B21" s="282" t="s">
        <v>15</v>
      </c>
      <c r="C21" s="283">
        <v>2193</v>
      </c>
      <c r="D21" s="284">
        <v>148</v>
      </c>
      <c r="E21" s="283">
        <v>3119</v>
      </c>
      <c r="F21" s="284">
        <v>238</v>
      </c>
      <c r="G21" s="283">
        <v>1918</v>
      </c>
      <c r="H21" s="285">
        <v>165</v>
      </c>
    </row>
    <row r="22" spans="1:8" ht="12.6" customHeight="1" x14ac:dyDescent="0.2">
      <c r="A22" s="281">
        <v>16</v>
      </c>
      <c r="B22" s="282" t="s">
        <v>16</v>
      </c>
      <c r="C22" s="283">
        <v>1575</v>
      </c>
      <c r="D22" s="284">
        <v>285</v>
      </c>
      <c r="E22" s="283">
        <v>2403</v>
      </c>
      <c r="F22" s="284">
        <v>416</v>
      </c>
      <c r="G22" s="283">
        <v>1620</v>
      </c>
      <c r="H22" s="285">
        <v>266</v>
      </c>
    </row>
    <row r="23" spans="1:8" ht="12.6" customHeight="1" x14ac:dyDescent="0.2">
      <c r="A23" s="281">
        <v>17</v>
      </c>
      <c r="B23" s="282" t="s">
        <v>17</v>
      </c>
      <c r="C23" s="283">
        <v>1241</v>
      </c>
      <c r="D23" s="284">
        <v>229</v>
      </c>
      <c r="E23" s="283">
        <v>1812</v>
      </c>
      <c r="F23" s="284">
        <v>354</v>
      </c>
      <c r="G23" s="283">
        <v>1170</v>
      </c>
      <c r="H23" s="285">
        <v>234</v>
      </c>
    </row>
    <row r="24" spans="1:8" ht="12.6" customHeight="1" x14ac:dyDescent="0.2">
      <c r="A24" s="281">
        <v>18</v>
      </c>
      <c r="B24" s="282" t="s">
        <v>432</v>
      </c>
      <c r="C24" s="283">
        <v>190</v>
      </c>
      <c r="D24" s="284">
        <v>597</v>
      </c>
      <c r="E24" s="283">
        <v>8439</v>
      </c>
      <c r="F24" s="284">
        <v>771</v>
      </c>
      <c r="G24" s="283">
        <v>8439</v>
      </c>
      <c r="H24" s="285">
        <v>385</v>
      </c>
    </row>
    <row r="25" spans="1:8" ht="12.6" customHeight="1" x14ac:dyDescent="0.2">
      <c r="A25" s="281">
        <v>19</v>
      </c>
      <c r="B25" s="282" t="s">
        <v>19</v>
      </c>
      <c r="C25" s="283">
        <v>378229</v>
      </c>
      <c r="D25" s="284">
        <v>11619</v>
      </c>
      <c r="E25" s="283">
        <v>564181</v>
      </c>
      <c r="F25" s="284">
        <v>17450</v>
      </c>
      <c r="G25" s="283">
        <v>331356</v>
      </c>
      <c r="H25" s="285">
        <v>10295</v>
      </c>
    </row>
    <row r="26" spans="1:8" ht="12.6" customHeight="1" x14ac:dyDescent="0.2">
      <c r="A26" s="281">
        <v>20</v>
      </c>
      <c r="B26" s="282" t="s">
        <v>20</v>
      </c>
      <c r="C26" s="283">
        <v>28779</v>
      </c>
      <c r="D26" s="284">
        <v>120</v>
      </c>
      <c r="E26" s="283">
        <v>42317</v>
      </c>
      <c r="F26" s="284">
        <v>177</v>
      </c>
      <c r="G26" s="283">
        <v>24025</v>
      </c>
      <c r="H26" s="285">
        <v>96</v>
      </c>
    </row>
    <row r="27" spans="1:8" ht="12.6" customHeight="1" x14ac:dyDescent="0.2">
      <c r="A27" s="281">
        <v>21</v>
      </c>
      <c r="B27" s="282" t="s">
        <v>21</v>
      </c>
      <c r="C27" s="283">
        <v>994047</v>
      </c>
      <c r="D27" s="284">
        <v>34515</v>
      </c>
      <c r="E27" s="283">
        <v>1094478</v>
      </c>
      <c r="F27" s="284">
        <v>47263</v>
      </c>
      <c r="G27" s="283">
        <v>363126</v>
      </c>
      <c r="H27" s="285">
        <v>27415</v>
      </c>
    </row>
    <row r="28" spans="1:8" ht="12.6" customHeight="1" x14ac:dyDescent="0.2">
      <c r="A28" s="281">
        <v>22</v>
      </c>
      <c r="B28" s="282" t="s">
        <v>22</v>
      </c>
      <c r="C28" s="283">
        <v>1408</v>
      </c>
      <c r="D28" s="284">
        <v>317</v>
      </c>
      <c r="E28" s="283">
        <v>1935</v>
      </c>
      <c r="F28" s="284">
        <v>426</v>
      </c>
      <c r="G28" s="283">
        <v>1296</v>
      </c>
      <c r="H28" s="285">
        <v>212</v>
      </c>
    </row>
    <row r="29" spans="1:8" ht="12.6" customHeight="1" x14ac:dyDescent="0.2">
      <c r="A29" s="281">
        <v>23</v>
      </c>
      <c r="B29" s="282" t="s">
        <v>23</v>
      </c>
      <c r="C29" s="283">
        <v>86081</v>
      </c>
      <c r="D29" s="284">
        <v>7870</v>
      </c>
      <c r="E29" s="283">
        <v>123961</v>
      </c>
      <c r="F29" s="284">
        <v>12687</v>
      </c>
      <c r="G29" s="283">
        <v>79320</v>
      </c>
      <c r="H29" s="285">
        <v>9437</v>
      </c>
    </row>
    <row r="30" spans="1:8" ht="12.6" customHeight="1" x14ac:dyDescent="0.2">
      <c r="A30" s="281">
        <v>24</v>
      </c>
      <c r="B30" s="282" t="s">
        <v>433</v>
      </c>
      <c r="C30" s="283">
        <v>26739</v>
      </c>
      <c r="D30" s="284">
        <v>508</v>
      </c>
      <c r="E30" s="283">
        <v>36193</v>
      </c>
      <c r="F30" s="284">
        <v>740</v>
      </c>
      <c r="G30" s="283">
        <v>21565</v>
      </c>
      <c r="H30" s="285">
        <v>448</v>
      </c>
    </row>
    <row r="31" spans="1:8" ht="12.6" customHeight="1" x14ac:dyDescent="0.2">
      <c r="A31" s="281">
        <v>25</v>
      </c>
      <c r="B31" s="282" t="s">
        <v>25</v>
      </c>
      <c r="C31" s="283">
        <v>3575</v>
      </c>
      <c r="D31" s="284">
        <v>391</v>
      </c>
      <c r="E31" s="283">
        <v>4797</v>
      </c>
      <c r="F31" s="284">
        <v>624</v>
      </c>
      <c r="G31" s="283">
        <v>2977</v>
      </c>
      <c r="H31" s="285">
        <v>418</v>
      </c>
    </row>
    <row r="32" spans="1:8" ht="12.6" customHeight="1" x14ac:dyDescent="0.2">
      <c r="A32" s="281"/>
      <c r="B32" s="296" t="s">
        <v>57</v>
      </c>
      <c r="C32" s="297">
        <f>SUM(C7:C31)</f>
        <v>1938014</v>
      </c>
      <c r="D32" s="298">
        <f>SUM(D7:D31)</f>
        <v>83835</v>
      </c>
      <c r="E32" s="297">
        <f>SUM(E7:E31)</f>
        <v>2390576</v>
      </c>
      <c r="F32" s="298">
        <f t="shared" ref="F32:H32" si="0">SUM(F7:F31)</f>
        <v>117810</v>
      </c>
      <c r="G32" s="297">
        <f t="shared" si="0"/>
        <v>1067958</v>
      </c>
      <c r="H32" s="299">
        <f t="shared" si="0"/>
        <v>70255</v>
      </c>
    </row>
    <row r="33" spans="1:8" ht="12.6" customHeight="1" x14ac:dyDescent="0.2">
      <c r="A33" s="281">
        <v>26</v>
      </c>
      <c r="B33" s="282" t="s">
        <v>150</v>
      </c>
      <c r="C33" s="283"/>
      <c r="D33" s="284"/>
      <c r="E33" s="283">
        <v>9247</v>
      </c>
      <c r="F33" s="284">
        <v>461</v>
      </c>
      <c r="G33" s="283">
        <v>9247</v>
      </c>
      <c r="H33" s="285">
        <v>461</v>
      </c>
    </row>
    <row r="34" spans="1:8" ht="12.6" customHeight="1" x14ac:dyDescent="0.2">
      <c r="A34" s="281">
        <v>27</v>
      </c>
      <c r="B34" s="282" t="s">
        <v>27</v>
      </c>
      <c r="C34" s="283"/>
      <c r="D34" s="284"/>
      <c r="E34" s="283">
        <v>4097</v>
      </c>
      <c r="F34" s="284">
        <v>71</v>
      </c>
      <c r="G34" s="283">
        <v>4097</v>
      </c>
      <c r="H34" s="285">
        <v>71</v>
      </c>
    </row>
    <row r="35" spans="1:8" ht="12.6" customHeight="1" x14ac:dyDescent="0.2">
      <c r="A35" s="281">
        <v>28</v>
      </c>
      <c r="B35" s="282" t="s">
        <v>28</v>
      </c>
      <c r="C35" s="283"/>
      <c r="D35" s="284"/>
      <c r="E35" s="283">
        <v>1210</v>
      </c>
      <c r="F35" s="284">
        <v>465</v>
      </c>
      <c r="G35" s="283">
        <v>1210</v>
      </c>
      <c r="H35" s="285">
        <v>465</v>
      </c>
    </row>
    <row r="36" spans="1:8" ht="12.6" customHeight="1" x14ac:dyDescent="0.2">
      <c r="A36" s="281">
        <v>29</v>
      </c>
      <c r="B36" s="282" t="s">
        <v>29</v>
      </c>
      <c r="C36" s="283"/>
      <c r="D36" s="284"/>
      <c r="E36" s="283">
        <v>73334</v>
      </c>
      <c r="F36" s="284">
        <v>293</v>
      </c>
      <c r="G36" s="283">
        <v>73334</v>
      </c>
      <c r="H36" s="285">
        <v>293</v>
      </c>
    </row>
    <row r="37" spans="1:8" ht="12.6" customHeight="1" x14ac:dyDescent="0.2">
      <c r="A37" s="281">
        <v>30</v>
      </c>
      <c r="B37" s="282" t="s">
        <v>30</v>
      </c>
      <c r="C37" s="283"/>
      <c r="D37" s="284"/>
      <c r="E37" s="283">
        <v>2651</v>
      </c>
      <c r="F37" s="284">
        <v>258</v>
      </c>
      <c r="G37" s="283">
        <v>2651</v>
      </c>
      <c r="H37" s="285">
        <v>258</v>
      </c>
    </row>
    <row r="38" spans="1:8" ht="12.6" customHeight="1" x14ac:dyDescent="0.2">
      <c r="A38" s="281">
        <v>31</v>
      </c>
      <c r="B38" s="282" t="s">
        <v>31</v>
      </c>
      <c r="C38" s="283"/>
      <c r="D38" s="284"/>
      <c r="E38" s="283">
        <v>4964</v>
      </c>
      <c r="F38" s="284">
        <v>376</v>
      </c>
      <c r="G38" s="283">
        <v>4964</v>
      </c>
      <c r="H38" s="285">
        <v>376</v>
      </c>
    </row>
    <row r="39" spans="1:8" ht="12.6" customHeight="1" x14ac:dyDescent="0.2">
      <c r="A39" s="281">
        <v>32</v>
      </c>
      <c r="B39" s="282" t="s">
        <v>32</v>
      </c>
      <c r="C39" s="283"/>
      <c r="D39" s="284"/>
      <c r="E39" s="283">
        <v>652</v>
      </c>
      <c r="F39" s="284">
        <v>77</v>
      </c>
      <c r="G39" s="283">
        <v>652</v>
      </c>
      <c r="H39" s="285">
        <v>77</v>
      </c>
    </row>
    <row r="40" spans="1:8" ht="12.6" customHeight="1" x14ac:dyDescent="0.2">
      <c r="A40" s="281">
        <v>33</v>
      </c>
      <c r="B40" s="282" t="s">
        <v>33</v>
      </c>
      <c r="C40" s="283"/>
      <c r="D40" s="284"/>
      <c r="E40" s="283">
        <v>731</v>
      </c>
      <c r="F40" s="284">
        <v>39</v>
      </c>
      <c r="G40" s="283">
        <v>731</v>
      </c>
      <c r="H40" s="285">
        <v>39</v>
      </c>
    </row>
    <row r="41" spans="1:8" ht="12.6" customHeight="1" x14ac:dyDescent="0.2">
      <c r="A41" s="281">
        <v>34</v>
      </c>
      <c r="B41" s="282" t="s">
        <v>34</v>
      </c>
      <c r="C41" s="283"/>
      <c r="D41" s="284"/>
      <c r="E41" s="283">
        <v>111137</v>
      </c>
      <c r="F41" s="284">
        <v>14294</v>
      </c>
      <c r="G41" s="283">
        <v>111137</v>
      </c>
      <c r="H41" s="285">
        <v>14294</v>
      </c>
    </row>
    <row r="42" spans="1:8" ht="12.6" customHeight="1" x14ac:dyDescent="0.2">
      <c r="A42" s="281">
        <v>35</v>
      </c>
      <c r="B42" s="282" t="s">
        <v>35</v>
      </c>
      <c r="C42" s="283"/>
      <c r="D42" s="284"/>
      <c r="E42" s="283">
        <v>2040</v>
      </c>
      <c r="F42" s="284">
        <v>132</v>
      </c>
      <c r="G42" s="283">
        <v>2040</v>
      </c>
      <c r="H42" s="285">
        <v>132</v>
      </c>
    </row>
    <row r="43" spans="1:8" ht="12.6" customHeight="1" x14ac:dyDescent="0.2">
      <c r="A43" s="281">
        <v>36</v>
      </c>
      <c r="B43" s="282" t="s">
        <v>36</v>
      </c>
      <c r="C43" s="283"/>
      <c r="D43" s="284"/>
      <c r="E43" s="283">
        <v>9753</v>
      </c>
      <c r="F43" s="284">
        <v>34</v>
      </c>
      <c r="G43" s="283">
        <v>9753</v>
      </c>
      <c r="H43" s="285">
        <v>34</v>
      </c>
    </row>
    <row r="44" spans="1:8" ht="12.6" customHeight="1" x14ac:dyDescent="0.2">
      <c r="A44" s="281">
        <v>37</v>
      </c>
      <c r="B44" s="282" t="s">
        <v>37</v>
      </c>
      <c r="C44" s="283"/>
      <c r="D44" s="284"/>
      <c r="E44" s="283">
        <v>4236</v>
      </c>
      <c r="F44" s="284">
        <v>264</v>
      </c>
      <c r="G44" s="283">
        <v>4236</v>
      </c>
      <c r="H44" s="285">
        <v>264</v>
      </c>
    </row>
    <row r="45" spans="1:8" ht="12.6" customHeight="1" x14ac:dyDescent="0.2">
      <c r="A45" s="281">
        <v>38</v>
      </c>
      <c r="B45" s="282" t="s">
        <v>38</v>
      </c>
      <c r="C45" s="283"/>
      <c r="D45" s="284"/>
      <c r="E45" s="283">
        <v>25218</v>
      </c>
      <c r="F45" s="284">
        <v>606</v>
      </c>
      <c r="G45" s="283">
        <v>25218</v>
      </c>
      <c r="H45" s="285">
        <v>606</v>
      </c>
    </row>
    <row r="46" spans="1:8" ht="12.6" customHeight="1" x14ac:dyDescent="0.2">
      <c r="A46" s="281">
        <v>39</v>
      </c>
      <c r="B46" s="282" t="s">
        <v>39</v>
      </c>
      <c r="C46" s="283"/>
      <c r="D46" s="284"/>
      <c r="E46" s="283">
        <v>20002</v>
      </c>
      <c r="F46" s="284">
        <v>2096</v>
      </c>
      <c r="G46" s="283">
        <v>20002</v>
      </c>
      <c r="H46" s="285">
        <v>2096</v>
      </c>
    </row>
    <row r="47" spans="1:8" ht="12.6" customHeight="1" x14ac:dyDescent="0.2">
      <c r="A47" s="281">
        <v>40</v>
      </c>
      <c r="B47" s="282" t="s">
        <v>40</v>
      </c>
      <c r="C47" s="283"/>
      <c r="D47" s="284"/>
      <c r="E47" s="283">
        <v>1133</v>
      </c>
      <c r="F47" s="284">
        <v>65</v>
      </c>
      <c r="G47" s="283">
        <v>1133</v>
      </c>
      <c r="H47" s="285">
        <v>65</v>
      </c>
    </row>
    <row r="48" spans="1:8" ht="12.6" customHeight="1" x14ac:dyDescent="0.2">
      <c r="A48" s="281"/>
      <c r="B48" s="296" t="s">
        <v>59</v>
      </c>
      <c r="C48" s="297"/>
      <c r="D48" s="298"/>
      <c r="E48" s="297">
        <f>SUM(E33:E47)</f>
        <v>270405</v>
      </c>
      <c r="F48" s="298">
        <f>SUM(F33:F47)</f>
        <v>19531</v>
      </c>
      <c r="G48" s="297">
        <f>SUM(G33:G47)</f>
        <v>270405</v>
      </c>
      <c r="H48" s="299">
        <f>SUM(H33:H47)</f>
        <v>19531</v>
      </c>
    </row>
    <row r="49" spans="1:8" ht="12.6" customHeight="1" x14ac:dyDescent="0.2">
      <c r="A49" s="281"/>
      <c r="B49" s="296" t="s">
        <v>65</v>
      </c>
      <c r="C49" s="297"/>
      <c r="D49" s="298"/>
      <c r="E49" s="297">
        <f>+E48+E32</f>
        <v>2660981</v>
      </c>
      <c r="F49" s="298">
        <f>+F48+F32</f>
        <v>137341</v>
      </c>
      <c r="G49" s="297">
        <f>+G48+G32</f>
        <v>1338363</v>
      </c>
      <c r="H49" s="299">
        <f>+H48+H32</f>
        <v>89786</v>
      </c>
    </row>
    <row r="50" spans="1:8" ht="12.6" customHeight="1" x14ac:dyDescent="0.2">
      <c r="A50" s="300"/>
      <c r="B50" s="287" t="s">
        <v>60</v>
      </c>
      <c r="C50" s="288">
        <f t="shared" ref="C50:H50" si="1">C48+C32</f>
        <v>1938014</v>
      </c>
      <c r="D50" s="289">
        <f t="shared" si="1"/>
        <v>83835</v>
      </c>
      <c r="E50" s="288">
        <f t="shared" si="1"/>
        <v>2660981</v>
      </c>
      <c r="F50" s="289">
        <f t="shared" si="1"/>
        <v>137341</v>
      </c>
      <c r="G50" s="288">
        <f>G48+G32</f>
        <v>1338363</v>
      </c>
      <c r="H50" s="290">
        <f t="shared" si="1"/>
        <v>89786</v>
      </c>
    </row>
    <row r="52" spans="1:8" x14ac:dyDescent="0.2">
      <c r="B52" s="73"/>
    </row>
    <row r="53" spans="1:8" x14ac:dyDescent="0.2">
      <c r="D53" s="76"/>
      <c r="E53" s="76"/>
      <c r="F53" s="76"/>
      <c r="G53" s="76"/>
      <c r="H53" s="76"/>
    </row>
  </sheetData>
  <mergeCells count="8">
    <mergeCell ref="A2:H2"/>
    <mergeCell ref="A4:A6"/>
    <mergeCell ref="B4:B6"/>
    <mergeCell ref="C4:D4"/>
    <mergeCell ref="E4:F4"/>
    <mergeCell ref="G4:H4"/>
    <mergeCell ref="G5:G6"/>
    <mergeCell ref="H5:H6"/>
  </mergeCells>
  <phoneticPr fontId="2" type="noConversion"/>
  <pageMargins left="0.74803149606299213" right="0.74803149606299213" top="0.98425196850393704" bottom="0.98425196850393704" header="0" footer="0"/>
  <pageSetup scale="42" orientation="portrait" r:id="rId1"/>
  <headerFooter alignWithMargins="0"/>
  <ignoredErrors>
    <ignoredError sqref="C32:H32"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2:K69"/>
  <sheetViews>
    <sheetView showGridLines="0" zoomScaleNormal="100" workbookViewId="0">
      <pane ySplit="4" topLeftCell="A5" activePane="bottomLeft" state="frozen"/>
      <selection pane="bottomLeft"/>
    </sheetView>
  </sheetViews>
  <sheetFormatPr baseColWidth="10" defaultColWidth="11.42578125" defaultRowHeight="12.75" x14ac:dyDescent="0.2"/>
  <cols>
    <col min="1" max="1" width="4.7109375" style="76" customWidth="1"/>
    <col min="2" max="2" width="90.7109375" style="76" customWidth="1"/>
    <col min="3" max="8" width="15.85546875" style="76" customWidth="1"/>
    <col min="9" max="16384" width="11.42578125" style="76"/>
  </cols>
  <sheetData>
    <row r="2" spans="1:11" ht="15" x14ac:dyDescent="0.2">
      <c r="A2" s="393" t="s">
        <v>429</v>
      </c>
      <c r="B2" s="393"/>
      <c r="C2" s="393"/>
      <c r="D2" s="393"/>
      <c r="E2" s="393"/>
      <c r="F2" s="393"/>
      <c r="G2" s="393"/>
      <c r="H2" s="393"/>
    </row>
    <row r="3" spans="1:11" ht="15" x14ac:dyDescent="0.2">
      <c r="A3" s="301"/>
      <c r="B3" s="301"/>
      <c r="C3" s="301"/>
      <c r="D3" s="301"/>
      <c r="E3" s="301"/>
      <c r="F3" s="301"/>
      <c r="G3" s="301"/>
      <c r="H3" s="301"/>
    </row>
    <row r="4" spans="1:11" ht="30" customHeight="1" x14ac:dyDescent="0.2">
      <c r="A4" s="394" t="s">
        <v>233</v>
      </c>
      <c r="B4" s="402" t="s">
        <v>0</v>
      </c>
      <c r="C4" s="405" t="s">
        <v>147</v>
      </c>
      <c r="D4" s="405"/>
      <c r="E4" s="405" t="s">
        <v>148</v>
      </c>
      <c r="F4" s="405"/>
      <c r="G4" s="400" t="s">
        <v>275</v>
      </c>
      <c r="H4" s="401"/>
    </row>
    <row r="5" spans="1:11" ht="15" customHeight="1" x14ac:dyDescent="0.2">
      <c r="A5" s="395"/>
      <c r="B5" s="403"/>
      <c r="C5" s="276" t="s">
        <v>54</v>
      </c>
      <c r="D5" s="277" t="s">
        <v>55</v>
      </c>
      <c r="E5" s="276" t="s">
        <v>54</v>
      </c>
      <c r="F5" s="277" t="s">
        <v>55</v>
      </c>
      <c r="G5" s="406" t="s">
        <v>54</v>
      </c>
      <c r="H5" s="408" t="s">
        <v>55</v>
      </c>
    </row>
    <row r="6" spans="1:11" ht="15" customHeight="1" x14ac:dyDescent="0.2">
      <c r="A6" s="396"/>
      <c r="B6" s="404"/>
      <c r="C6" s="279" t="s">
        <v>62</v>
      </c>
      <c r="D6" s="280">
        <v>39264</v>
      </c>
      <c r="E6" s="279">
        <v>39446</v>
      </c>
      <c r="F6" s="280">
        <v>39446</v>
      </c>
      <c r="G6" s="407"/>
      <c r="H6" s="409"/>
    </row>
    <row r="7" spans="1:11" x14ac:dyDescent="0.2">
      <c r="A7" s="281">
        <v>1</v>
      </c>
      <c r="B7" s="282" t="s">
        <v>1</v>
      </c>
      <c r="C7" s="283">
        <v>7051</v>
      </c>
      <c r="D7" s="284">
        <v>697</v>
      </c>
      <c r="E7" s="283">
        <v>9309</v>
      </c>
      <c r="F7" s="284">
        <v>813</v>
      </c>
      <c r="G7" s="283">
        <v>3550</v>
      </c>
      <c r="H7" s="285">
        <v>263</v>
      </c>
      <c r="J7" s="74"/>
      <c r="K7" s="74"/>
    </row>
    <row r="8" spans="1:11" x14ac:dyDescent="0.2">
      <c r="A8" s="281">
        <v>2</v>
      </c>
      <c r="B8" s="282" t="s">
        <v>2</v>
      </c>
      <c r="C8" s="283">
        <v>10529</v>
      </c>
      <c r="D8" s="284">
        <v>696</v>
      </c>
      <c r="E8" s="283">
        <v>17112</v>
      </c>
      <c r="F8" s="284">
        <v>843</v>
      </c>
      <c r="G8" s="283">
        <v>9196</v>
      </c>
      <c r="H8" s="285">
        <v>337</v>
      </c>
      <c r="J8" s="74"/>
      <c r="K8" s="74"/>
    </row>
    <row r="9" spans="1:11" x14ac:dyDescent="0.2">
      <c r="A9" s="281">
        <v>3</v>
      </c>
      <c r="B9" s="282" t="s">
        <v>3</v>
      </c>
      <c r="C9" s="283">
        <v>30441</v>
      </c>
      <c r="D9" s="284">
        <v>1949</v>
      </c>
      <c r="E9" s="283">
        <v>39853</v>
      </c>
      <c r="F9" s="284">
        <v>2461</v>
      </c>
      <c r="G9" s="283">
        <v>14882</v>
      </c>
      <c r="H9" s="285">
        <v>1012</v>
      </c>
      <c r="J9" s="74"/>
      <c r="K9" s="74"/>
    </row>
    <row r="10" spans="1:11" x14ac:dyDescent="0.2">
      <c r="A10" s="281">
        <v>4</v>
      </c>
      <c r="B10" s="282" t="s">
        <v>4</v>
      </c>
      <c r="C10" s="283">
        <v>21575</v>
      </c>
      <c r="D10" s="284">
        <v>787</v>
      </c>
      <c r="E10" s="283">
        <v>29807</v>
      </c>
      <c r="F10" s="284">
        <v>1034</v>
      </c>
      <c r="G10" s="283">
        <v>13383</v>
      </c>
      <c r="H10" s="285">
        <v>508</v>
      </c>
      <c r="J10" s="74"/>
      <c r="K10" s="74"/>
    </row>
    <row r="11" spans="1:11" x14ac:dyDescent="0.2">
      <c r="A11" s="281">
        <v>5</v>
      </c>
      <c r="B11" s="282" t="s">
        <v>5</v>
      </c>
      <c r="C11" s="283">
        <v>57188</v>
      </c>
      <c r="D11" s="284">
        <v>1617</v>
      </c>
      <c r="E11" s="283">
        <v>95153</v>
      </c>
      <c r="F11" s="284">
        <v>1943</v>
      </c>
      <c r="G11" s="283">
        <v>56185</v>
      </c>
      <c r="H11" s="285">
        <v>676</v>
      </c>
      <c r="J11" s="74"/>
      <c r="K11" s="74"/>
    </row>
    <row r="12" spans="1:11" x14ac:dyDescent="0.2">
      <c r="A12" s="281">
        <v>6</v>
      </c>
      <c r="B12" s="282" t="s">
        <v>6</v>
      </c>
      <c r="C12" s="283">
        <v>2368</v>
      </c>
      <c r="D12" s="284">
        <v>2427</v>
      </c>
      <c r="E12" s="283">
        <v>2812</v>
      </c>
      <c r="F12" s="284">
        <v>2838</v>
      </c>
      <c r="G12" s="283">
        <v>789</v>
      </c>
      <c r="H12" s="285">
        <v>661</v>
      </c>
    </row>
    <row r="13" spans="1:11" x14ac:dyDescent="0.2">
      <c r="A13" s="281">
        <v>7</v>
      </c>
      <c r="B13" s="282" t="s">
        <v>7</v>
      </c>
      <c r="C13" s="283">
        <v>396181</v>
      </c>
      <c r="D13" s="284">
        <v>28301</v>
      </c>
      <c r="E13" s="283">
        <v>443628</v>
      </c>
      <c r="F13" s="284">
        <v>32253</v>
      </c>
      <c r="G13" s="283">
        <v>93104</v>
      </c>
      <c r="H13" s="285">
        <v>8078</v>
      </c>
    </row>
    <row r="14" spans="1:11" x14ac:dyDescent="0.2">
      <c r="A14" s="281">
        <v>8</v>
      </c>
      <c r="B14" s="282" t="s">
        <v>8</v>
      </c>
      <c r="C14" s="283">
        <v>15918</v>
      </c>
      <c r="D14" s="284">
        <v>3827</v>
      </c>
      <c r="E14" s="283">
        <v>23064</v>
      </c>
      <c r="F14" s="284">
        <v>4823</v>
      </c>
      <c r="G14" s="283">
        <v>10736</v>
      </c>
      <c r="H14" s="285">
        <v>1999</v>
      </c>
    </row>
    <row r="15" spans="1:11" x14ac:dyDescent="0.2">
      <c r="A15" s="281">
        <v>9</v>
      </c>
      <c r="B15" s="282" t="s">
        <v>9</v>
      </c>
      <c r="C15" s="283">
        <v>791</v>
      </c>
      <c r="D15" s="284">
        <v>42</v>
      </c>
      <c r="E15" s="283">
        <v>1288</v>
      </c>
      <c r="F15" s="284">
        <v>61</v>
      </c>
      <c r="G15" s="283">
        <v>687</v>
      </c>
      <c r="H15" s="285">
        <v>36</v>
      </c>
    </row>
    <row r="16" spans="1:11" x14ac:dyDescent="0.2">
      <c r="A16" s="281">
        <v>10</v>
      </c>
      <c r="B16" s="282" t="s">
        <v>10</v>
      </c>
      <c r="C16" s="283">
        <v>627</v>
      </c>
      <c r="D16" s="284">
        <v>303</v>
      </c>
      <c r="E16" s="283">
        <v>911</v>
      </c>
      <c r="F16" s="284">
        <v>357</v>
      </c>
      <c r="G16" s="283">
        <v>413</v>
      </c>
      <c r="H16" s="285">
        <v>129</v>
      </c>
    </row>
    <row r="17" spans="1:8" x14ac:dyDescent="0.2">
      <c r="A17" s="281">
        <v>11</v>
      </c>
      <c r="B17" s="282" t="s">
        <v>11</v>
      </c>
      <c r="C17" s="283">
        <v>58162</v>
      </c>
      <c r="D17" s="284">
        <v>3194</v>
      </c>
      <c r="E17" s="283">
        <v>87911</v>
      </c>
      <c r="F17" s="284">
        <v>4112</v>
      </c>
      <c r="G17" s="283">
        <v>44647</v>
      </c>
      <c r="H17" s="285">
        <v>1654</v>
      </c>
    </row>
    <row r="18" spans="1:8" x14ac:dyDescent="0.2">
      <c r="A18" s="281">
        <v>12</v>
      </c>
      <c r="B18" s="282" t="s">
        <v>12</v>
      </c>
      <c r="C18" s="283">
        <v>2081</v>
      </c>
      <c r="D18" s="284">
        <v>321</v>
      </c>
      <c r="E18" s="283">
        <v>3245</v>
      </c>
      <c r="F18" s="284">
        <v>371</v>
      </c>
      <c r="G18" s="283">
        <v>1610</v>
      </c>
      <c r="H18" s="285">
        <v>118</v>
      </c>
    </row>
    <row r="19" spans="1:8" x14ac:dyDescent="0.2">
      <c r="A19" s="281">
        <v>13</v>
      </c>
      <c r="B19" s="282" t="s">
        <v>13</v>
      </c>
      <c r="C19" s="283">
        <v>680</v>
      </c>
      <c r="D19" s="284">
        <v>72</v>
      </c>
      <c r="E19" s="283">
        <v>895</v>
      </c>
      <c r="F19" s="284">
        <v>79</v>
      </c>
      <c r="G19" s="283">
        <v>360</v>
      </c>
      <c r="H19" s="285">
        <v>21</v>
      </c>
    </row>
    <row r="20" spans="1:8" x14ac:dyDescent="0.2">
      <c r="A20" s="281">
        <v>14</v>
      </c>
      <c r="B20" s="282" t="s">
        <v>14</v>
      </c>
      <c r="C20" s="283">
        <v>1921</v>
      </c>
      <c r="D20" s="284">
        <v>238</v>
      </c>
      <c r="E20" s="283">
        <v>2464</v>
      </c>
      <c r="F20" s="284">
        <v>279</v>
      </c>
      <c r="G20" s="283">
        <v>969</v>
      </c>
      <c r="H20" s="285">
        <v>111</v>
      </c>
    </row>
    <row r="21" spans="1:8" x14ac:dyDescent="0.2">
      <c r="A21" s="281">
        <v>15</v>
      </c>
      <c r="B21" s="282" t="s">
        <v>15</v>
      </c>
      <c r="C21" s="283">
        <v>4031</v>
      </c>
      <c r="D21" s="284">
        <v>359</v>
      </c>
      <c r="E21" s="283">
        <v>5596</v>
      </c>
      <c r="F21" s="284">
        <v>490</v>
      </c>
      <c r="G21" s="283">
        <v>2477</v>
      </c>
      <c r="H21" s="285">
        <v>252</v>
      </c>
    </row>
    <row r="22" spans="1:8" x14ac:dyDescent="0.2">
      <c r="A22" s="281">
        <v>16</v>
      </c>
      <c r="B22" s="282" t="s">
        <v>16</v>
      </c>
      <c r="C22" s="283">
        <v>3028</v>
      </c>
      <c r="D22" s="284">
        <v>515</v>
      </c>
      <c r="E22" s="283">
        <v>3930</v>
      </c>
      <c r="F22" s="284">
        <v>610</v>
      </c>
      <c r="G22" s="283">
        <v>1527</v>
      </c>
      <c r="H22" s="285">
        <v>194</v>
      </c>
    </row>
    <row r="23" spans="1:8" x14ac:dyDescent="0.2">
      <c r="A23" s="281">
        <v>17</v>
      </c>
      <c r="B23" s="282" t="s">
        <v>17</v>
      </c>
      <c r="C23" s="283">
        <v>2300</v>
      </c>
      <c r="D23" s="284">
        <v>457</v>
      </c>
      <c r="E23" s="283">
        <v>3099</v>
      </c>
      <c r="F23" s="284">
        <v>567</v>
      </c>
      <c r="G23" s="283">
        <v>1287</v>
      </c>
      <c r="H23" s="285">
        <v>213</v>
      </c>
    </row>
    <row r="24" spans="1:8" x14ac:dyDescent="0.2">
      <c r="A24" s="281">
        <v>18</v>
      </c>
      <c r="B24" s="282" t="s">
        <v>432</v>
      </c>
      <c r="C24" s="283">
        <v>327</v>
      </c>
      <c r="D24" s="284">
        <v>913</v>
      </c>
      <c r="E24" s="283">
        <v>8929</v>
      </c>
      <c r="F24" s="284">
        <v>1094</v>
      </c>
      <c r="G24" s="283">
        <v>490</v>
      </c>
      <c r="H24" s="285">
        <v>323</v>
      </c>
    </row>
    <row r="25" spans="1:8" x14ac:dyDescent="0.2">
      <c r="A25" s="281">
        <v>19</v>
      </c>
      <c r="B25" s="282" t="s">
        <v>19</v>
      </c>
      <c r="C25" s="283">
        <v>660223</v>
      </c>
      <c r="D25" s="284">
        <v>21624</v>
      </c>
      <c r="E25" s="283">
        <v>870634</v>
      </c>
      <c r="F25" s="284">
        <v>26956</v>
      </c>
      <c r="G25" s="283">
        <v>306453</v>
      </c>
      <c r="H25" s="285">
        <v>9506</v>
      </c>
    </row>
    <row r="26" spans="1:8" x14ac:dyDescent="0.2">
      <c r="A26" s="281">
        <v>20</v>
      </c>
      <c r="B26" s="282" t="s">
        <v>20</v>
      </c>
      <c r="C26" s="283">
        <v>49769</v>
      </c>
      <c r="D26" s="284">
        <v>220</v>
      </c>
      <c r="E26" s="283">
        <v>65554</v>
      </c>
      <c r="F26" s="284">
        <v>270</v>
      </c>
      <c r="G26" s="283">
        <v>23237</v>
      </c>
      <c r="H26" s="285">
        <v>93</v>
      </c>
    </row>
    <row r="27" spans="1:8" x14ac:dyDescent="0.2">
      <c r="A27" s="281">
        <v>21</v>
      </c>
      <c r="B27" s="282" t="s">
        <v>21</v>
      </c>
      <c r="C27" s="283">
        <v>1211159</v>
      </c>
      <c r="D27" s="284">
        <v>56685</v>
      </c>
      <c r="E27" s="283">
        <v>1352612</v>
      </c>
      <c r="F27" s="284">
        <v>66367</v>
      </c>
      <c r="G27" s="283">
        <v>258134</v>
      </c>
      <c r="H27" s="285">
        <v>19104</v>
      </c>
    </row>
    <row r="28" spans="1:8" x14ac:dyDescent="0.2">
      <c r="A28" s="281">
        <v>22</v>
      </c>
      <c r="B28" s="282" t="s">
        <v>22</v>
      </c>
      <c r="C28" s="283">
        <v>2319</v>
      </c>
      <c r="D28" s="284">
        <v>530</v>
      </c>
      <c r="E28" s="283">
        <v>2795</v>
      </c>
      <c r="F28" s="284">
        <v>640</v>
      </c>
      <c r="G28" s="283">
        <v>860</v>
      </c>
      <c r="H28" s="285">
        <v>214</v>
      </c>
    </row>
    <row r="29" spans="1:8" x14ac:dyDescent="0.2">
      <c r="A29" s="281">
        <v>23</v>
      </c>
      <c r="B29" s="282" t="s">
        <v>23</v>
      </c>
      <c r="C29" s="283">
        <v>145538</v>
      </c>
      <c r="D29" s="284">
        <v>18389</v>
      </c>
      <c r="E29" s="283">
        <v>185485</v>
      </c>
      <c r="F29" s="284">
        <v>24301</v>
      </c>
      <c r="G29" s="283">
        <v>61524</v>
      </c>
      <c r="H29" s="285">
        <v>11614</v>
      </c>
    </row>
    <row r="30" spans="1:8" x14ac:dyDescent="0.2">
      <c r="A30" s="281">
        <v>24</v>
      </c>
      <c r="B30" s="282" t="s">
        <v>433</v>
      </c>
      <c r="C30" s="283">
        <v>44634</v>
      </c>
      <c r="D30" s="284">
        <v>1382</v>
      </c>
      <c r="E30" s="283">
        <v>54618</v>
      </c>
      <c r="F30" s="284">
        <v>1346</v>
      </c>
      <c r="G30" s="283">
        <v>18425</v>
      </c>
      <c r="H30" s="285">
        <v>606</v>
      </c>
    </row>
    <row r="31" spans="1:8" x14ac:dyDescent="0.2">
      <c r="A31" s="281">
        <v>25</v>
      </c>
      <c r="B31" s="282" t="s">
        <v>25</v>
      </c>
      <c r="C31" s="283">
        <v>6334</v>
      </c>
      <c r="D31" s="284">
        <v>838</v>
      </c>
      <c r="E31" s="283">
        <v>8397</v>
      </c>
      <c r="F31" s="284">
        <v>1061</v>
      </c>
      <c r="G31" s="283">
        <v>3600</v>
      </c>
      <c r="H31" s="285">
        <v>437</v>
      </c>
    </row>
    <row r="32" spans="1:8" x14ac:dyDescent="0.2">
      <c r="A32" s="281"/>
      <c r="B32" s="296" t="s">
        <v>57</v>
      </c>
      <c r="C32" s="297">
        <f t="shared" ref="C32:H32" si="0">SUM(C7:C31)</f>
        <v>2735175</v>
      </c>
      <c r="D32" s="298">
        <f t="shared" si="0"/>
        <v>146383</v>
      </c>
      <c r="E32" s="297">
        <f t="shared" si="0"/>
        <v>3319101</v>
      </c>
      <c r="F32" s="298">
        <f t="shared" si="0"/>
        <v>175969</v>
      </c>
      <c r="G32" s="297">
        <f t="shared" si="0"/>
        <v>928525</v>
      </c>
      <c r="H32" s="299">
        <f t="shared" si="0"/>
        <v>58159</v>
      </c>
    </row>
    <row r="33" spans="1:8" x14ac:dyDescent="0.2">
      <c r="A33" s="281">
        <v>26</v>
      </c>
      <c r="B33" s="282" t="s">
        <v>150</v>
      </c>
      <c r="C33" s="283">
        <v>16577</v>
      </c>
      <c r="D33" s="284">
        <v>925</v>
      </c>
      <c r="E33" s="283">
        <v>26836</v>
      </c>
      <c r="F33" s="284">
        <v>1411</v>
      </c>
      <c r="G33" s="283">
        <v>17589</v>
      </c>
      <c r="H33" s="285">
        <v>950</v>
      </c>
    </row>
    <row r="34" spans="1:8" x14ac:dyDescent="0.2">
      <c r="A34" s="281">
        <v>27</v>
      </c>
      <c r="B34" s="282" t="s">
        <v>27</v>
      </c>
      <c r="C34" s="283">
        <v>8006</v>
      </c>
      <c r="D34" s="284">
        <v>146</v>
      </c>
      <c r="E34" s="283">
        <v>15194</v>
      </c>
      <c r="F34" s="284">
        <v>190</v>
      </c>
      <c r="G34" s="283">
        <v>11097</v>
      </c>
      <c r="H34" s="285">
        <v>119</v>
      </c>
    </row>
    <row r="35" spans="1:8" x14ac:dyDescent="0.2">
      <c r="A35" s="281">
        <v>28</v>
      </c>
      <c r="B35" s="282" t="s">
        <v>28</v>
      </c>
      <c r="C35" s="283">
        <v>2751</v>
      </c>
      <c r="D35" s="284">
        <v>771</v>
      </c>
      <c r="E35" s="283">
        <v>4906</v>
      </c>
      <c r="F35" s="284">
        <v>987</v>
      </c>
      <c r="G35" s="283">
        <v>3696</v>
      </c>
      <c r="H35" s="285">
        <v>522</v>
      </c>
    </row>
    <row r="36" spans="1:8" x14ac:dyDescent="0.2">
      <c r="A36" s="281">
        <v>29</v>
      </c>
      <c r="B36" s="282" t="s">
        <v>29</v>
      </c>
      <c r="C36" s="283">
        <v>127006</v>
      </c>
      <c r="D36" s="284">
        <v>608</v>
      </c>
      <c r="E36" s="283">
        <v>195640</v>
      </c>
      <c r="F36" s="284">
        <v>962</v>
      </c>
      <c r="G36" s="283">
        <v>122306</v>
      </c>
      <c r="H36" s="285">
        <v>669</v>
      </c>
    </row>
    <row r="37" spans="1:8" x14ac:dyDescent="0.2">
      <c r="A37" s="281">
        <v>30</v>
      </c>
      <c r="B37" s="282" t="s">
        <v>30</v>
      </c>
      <c r="C37" s="283">
        <v>5672</v>
      </c>
      <c r="D37" s="284">
        <v>479</v>
      </c>
      <c r="E37" s="283">
        <v>10813</v>
      </c>
      <c r="F37" s="284">
        <v>679</v>
      </c>
      <c r="G37" s="283">
        <v>8162</v>
      </c>
      <c r="H37" s="285">
        <v>421</v>
      </c>
    </row>
    <row r="38" spans="1:8" x14ac:dyDescent="0.2">
      <c r="A38" s="281">
        <v>31</v>
      </c>
      <c r="B38" s="282" t="s">
        <v>31</v>
      </c>
      <c r="C38" s="283">
        <v>9645</v>
      </c>
      <c r="D38" s="284">
        <v>630</v>
      </c>
      <c r="E38" s="283">
        <v>18987</v>
      </c>
      <c r="F38" s="284">
        <v>867</v>
      </c>
      <c r="G38" s="283">
        <v>14023</v>
      </c>
      <c r="H38" s="285">
        <v>491</v>
      </c>
    </row>
    <row r="39" spans="1:8" x14ac:dyDescent="0.2">
      <c r="A39" s="281">
        <v>32</v>
      </c>
      <c r="B39" s="282" t="s">
        <v>32</v>
      </c>
      <c r="C39" s="283">
        <v>1254</v>
      </c>
      <c r="D39" s="284">
        <v>145</v>
      </c>
      <c r="E39" s="283">
        <v>2242</v>
      </c>
      <c r="F39" s="284">
        <v>220</v>
      </c>
      <c r="G39" s="283">
        <v>1590</v>
      </c>
      <c r="H39" s="285">
        <v>143</v>
      </c>
    </row>
    <row r="40" spans="1:8" x14ac:dyDescent="0.2">
      <c r="A40" s="281">
        <v>33</v>
      </c>
      <c r="B40" s="282" t="s">
        <v>33</v>
      </c>
      <c r="C40" s="283">
        <v>848</v>
      </c>
      <c r="D40" s="284">
        <v>54</v>
      </c>
      <c r="E40" s="283">
        <v>1076</v>
      </c>
      <c r="F40" s="284">
        <v>67</v>
      </c>
      <c r="G40" s="283">
        <v>345</v>
      </c>
      <c r="H40" s="285">
        <v>28</v>
      </c>
    </row>
    <row r="41" spans="1:8" x14ac:dyDescent="0.2">
      <c r="A41" s="281">
        <v>34</v>
      </c>
      <c r="B41" s="282" t="s">
        <v>34</v>
      </c>
      <c r="C41" s="283">
        <v>178884</v>
      </c>
      <c r="D41" s="284">
        <v>24656</v>
      </c>
      <c r="E41" s="283">
        <v>285346</v>
      </c>
      <c r="F41" s="284">
        <v>35667</v>
      </c>
      <c r="G41" s="283">
        <v>174209</v>
      </c>
      <c r="H41" s="285">
        <v>21373</v>
      </c>
    </row>
    <row r="42" spans="1:8" x14ac:dyDescent="0.2">
      <c r="A42" s="281">
        <v>35</v>
      </c>
      <c r="B42" s="282" t="s">
        <v>35</v>
      </c>
      <c r="C42" s="283">
        <v>3637</v>
      </c>
      <c r="D42" s="284">
        <v>239</v>
      </c>
      <c r="E42" s="283">
        <v>6185</v>
      </c>
      <c r="F42" s="284">
        <v>318</v>
      </c>
      <c r="G42" s="283">
        <v>4145</v>
      </c>
      <c r="H42" s="285">
        <v>186</v>
      </c>
    </row>
    <row r="43" spans="1:8" x14ac:dyDescent="0.2">
      <c r="A43" s="281">
        <v>36</v>
      </c>
      <c r="B43" s="282" t="s">
        <v>36</v>
      </c>
      <c r="C43" s="283">
        <v>22037</v>
      </c>
      <c r="D43" s="284">
        <v>74</v>
      </c>
      <c r="E43" s="283">
        <v>44189</v>
      </c>
      <c r="F43" s="284">
        <v>143</v>
      </c>
      <c r="G43" s="283">
        <v>34436</v>
      </c>
      <c r="H43" s="285">
        <v>109</v>
      </c>
    </row>
    <row r="44" spans="1:8" x14ac:dyDescent="0.2">
      <c r="A44" s="281">
        <v>37</v>
      </c>
      <c r="B44" s="282" t="s">
        <v>37</v>
      </c>
      <c r="C44" s="283">
        <v>8450</v>
      </c>
      <c r="D44" s="284">
        <v>500</v>
      </c>
      <c r="E44" s="283">
        <v>16572</v>
      </c>
      <c r="F44" s="284">
        <v>727</v>
      </c>
      <c r="G44" s="283">
        <v>12336</v>
      </c>
      <c r="H44" s="285">
        <v>463</v>
      </c>
    </row>
    <row r="45" spans="1:8" x14ac:dyDescent="0.2">
      <c r="A45" s="281">
        <v>38</v>
      </c>
      <c r="B45" s="282" t="s">
        <v>38</v>
      </c>
      <c r="C45" s="283">
        <v>37366</v>
      </c>
      <c r="D45" s="284">
        <v>1029</v>
      </c>
      <c r="E45" s="283">
        <v>56527</v>
      </c>
      <c r="F45" s="284">
        <v>1374</v>
      </c>
      <c r="G45" s="283">
        <v>31309</v>
      </c>
      <c r="H45" s="285">
        <v>768</v>
      </c>
    </row>
    <row r="46" spans="1:8" x14ac:dyDescent="0.2">
      <c r="A46" s="281">
        <v>39</v>
      </c>
      <c r="B46" s="282" t="s">
        <v>39</v>
      </c>
      <c r="C46" s="283">
        <v>32109</v>
      </c>
      <c r="D46" s="284">
        <v>4070</v>
      </c>
      <c r="E46" s="283">
        <v>51237</v>
      </c>
      <c r="F46" s="284">
        <v>5407</v>
      </c>
      <c r="G46" s="283">
        <v>31235</v>
      </c>
      <c r="H46" s="285">
        <v>3311</v>
      </c>
    </row>
    <row r="47" spans="1:8" x14ac:dyDescent="0.2">
      <c r="A47" s="281">
        <v>40</v>
      </c>
      <c r="B47" s="282" t="s">
        <v>40</v>
      </c>
      <c r="C47" s="283">
        <v>2177</v>
      </c>
      <c r="D47" s="284">
        <v>168</v>
      </c>
      <c r="E47" s="283">
        <v>3654</v>
      </c>
      <c r="F47" s="284">
        <v>229</v>
      </c>
      <c r="G47" s="283">
        <v>2521</v>
      </c>
      <c r="H47" s="285">
        <v>164</v>
      </c>
    </row>
    <row r="48" spans="1:8" x14ac:dyDescent="0.2">
      <c r="A48" s="281"/>
      <c r="B48" s="296" t="s">
        <v>59</v>
      </c>
      <c r="C48" s="297">
        <f t="shared" ref="C48:H48" si="1">SUM(C33:C47)</f>
        <v>456419</v>
      </c>
      <c r="D48" s="298">
        <f t="shared" si="1"/>
        <v>34494</v>
      </c>
      <c r="E48" s="297">
        <f t="shared" si="1"/>
        <v>739404</v>
      </c>
      <c r="F48" s="298">
        <f t="shared" si="1"/>
        <v>49248</v>
      </c>
      <c r="G48" s="297">
        <f t="shared" si="1"/>
        <v>468999</v>
      </c>
      <c r="H48" s="299">
        <f t="shared" si="1"/>
        <v>29717</v>
      </c>
    </row>
    <row r="49" spans="1:8" x14ac:dyDescent="0.2">
      <c r="A49" s="281"/>
      <c r="B49" s="296" t="s">
        <v>58</v>
      </c>
      <c r="C49" s="297">
        <f t="shared" ref="C49:H49" si="2">+C48+C32</f>
        <v>3191594</v>
      </c>
      <c r="D49" s="298">
        <f t="shared" si="2"/>
        <v>180877</v>
      </c>
      <c r="E49" s="297">
        <f t="shared" si="2"/>
        <v>4058505</v>
      </c>
      <c r="F49" s="298">
        <f t="shared" si="2"/>
        <v>225217</v>
      </c>
      <c r="G49" s="297">
        <f t="shared" si="2"/>
        <v>1397524</v>
      </c>
      <c r="H49" s="299">
        <f t="shared" si="2"/>
        <v>87876</v>
      </c>
    </row>
    <row r="50" spans="1:8" ht="16.5" customHeight="1" x14ac:dyDescent="0.2">
      <c r="A50" s="281">
        <v>41</v>
      </c>
      <c r="B50" s="282" t="s">
        <v>41</v>
      </c>
      <c r="C50" s="283"/>
      <c r="D50" s="284"/>
      <c r="E50" s="283">
        <v>14400</v>
      </c>
      <c r="F50" s="284">
        <v>627</v>
      </c>
      <c r="G50" s="283">
        <v>14400</v>
      </c>
      <c r="H50" s="285">
        <v>627</v>
      </c>
    </row>
    <row r="51" spans="1:8" x14ac:dyDescent="0.2">
      <c r="A51" s="281">
        <v>42</v>
      </c>
      <c r="B51" s="282" t="s">
        <v>42</v>
      </c>
      <c r="C51" s="283"/>
      <c r="D51" s="284"/>
      <c r="E51" s="283">
        <v>267</v>
      </c>
      <c r="F51" s="284">
        <v>24</v>
      </c>
      <c r="G51" s="283">
        <v>267</v>
      </c>
      <c r="H51" s="285">
        <v>24</v>
      </c>
    </row>
    <row r="52" spans="1:8" ht="14.25" customHeight="1" x14ac:dyDescent="0.2">
      <c r="A52" s="281">
        <v>43</v>
      </c>
      <c r="B52" s="282" t="s">
        <v>149</v>
      </c>
      <c r="C52" s="283"/>
      <c r="D52" s="284"/>
      <c r="E52" s="283">
        <v>499</v>
      </c>
      <c r="F52" s="284">
        <v>47</v>
      </c>
      <c r="G52" s="283">
        <v>499</v>
      </c>
      <c r="H52" s="285">
        <v>47</v>
      </c>
    </row>
    <row r="53" spans="1:8" x14ac:dyDescent="0.2">
      <c r="A53" s="281">
        <v>44</v>
      </c>
      <c r="B53" s="282" t="s">
        <v>152</v>
      </c>
      <c r="C53" s="283"/>
      <c r="D53" s="284"/>
      <c r="E53" s="283">
        <v>1695</v>
      </c>
      <c r="F53" s="284">
        <v>348</v>
      </c>
      <c r="G53" s="283">
        <v>1695</v>
      </c>
      <c r="H53" s="285">
        <v>348</v>
      </c>
    </row>
    <row r="54" spans="1:8" x14ac:dyDescent="0.2">
      <c r="A54" s="281">
        <v>45</v>
      </c>
      <c r="B54" s="282" t="s">
        <v>43</v>
      </c>
      <c r="C54" s="283"/>
      <c r="D54" s="284"/>
      <c r="E54" s="283">
        <v>710</v>
      </c>
      <c r="F54" s="284">
        <v>82</v>
      </c>
      <c r="G54" s="283">
        <v>710</v>
      </c>
      <c r="H54" s="285">
        <v>82</v>
      </c>
    </row>
    <row r="55" spans="1:8" x14ac:dyDescent="0.2">
      <c r="A55" s="281">
        <v>46</v>
      </c>
      <c r="B55" s="282" t="s">
        <v>44</v>
      </c>
      <c r="C55" s="283"/>
      <c r="D55" s="284"/>
      <c r="E55" s="283">
        <v>215320</v>
      </c>
      <c r="F55" s="284">
        <v>4652</v>
      </c>
      <c r="G55" s="283">
        <v>215320</v>
      </c>
      <c r="H55" s="285">
        <v>4652</v>
      </c>
    </row>
    <row r="56" spans="1:8" x14ac:dyDescent="0.2">
      <c r="A56" s="281">
        <v>47</v>
      </c>
      <c r="B56" s="282" t="s">
        <v>45</v>
      </c>
      <c r="C56" s="283"/>
      <c r="D56" s="284"/>
      <c r="E56" s="283">
        <v>9213</v>
      </c>
      <c r="F56" s="284">
        <v>382</v>
      </c>
      <c r="G56" s="283">
        <v>9213</v>
      </c>
      <c r="H56" s="285">
        <v>382</v>
      </c>
    </row>
    <row r="57" spans="1:8" x14ac:dyDescent="0.2">
      <c r="A57" s="281">
        <v>48</v>
      </c>
      <c r="B57" s="282" t="s">
        <v>46</v>
      </c>
      <c r="C57" s="283"/>
      <c r="D57" s="284"/>
      <c r="E57" s="283">
        <v>555</v>
      </c>
      <c r="F57" s="284">
        <v>29</v>
      </c>
      <c r="G57" s="283">
        <v>555</v>
      </c>
      <c r="H57" s="285">
        <v>29</v>
      </c>
    </row>
    <row r="58" spans="1:8" x14ac:dyDescent="0.2">
      <c r="A58" s="281">
        <v>49</v>
      </c>
      <c r="B58" s="282" t="s">
        <v>47</v>
      </c>
      <c r="C58" s="283"/>
      <c r="D58" s="284"/>
      <c r="E58" s="283">
        <v>2279</v>
      </c>
      <c r="F58" s="284">
        <v>25</v>
      </c>
      <c r="G58" s="283">
        <v>2279</v>
      </c>
      <c r="H58" s="285">
        <v>25</v>
      </c>
    </row>
    <row r="59" spans="1:8" x14ac:dyDescent="0.2">
      <c r="A59" s="281">
        <v>50</v>
      </c>
      <c r="B59" s="282" t="s">
        <v>48</v>
      </c>
      <c r="C59" s="283"/>
      <c r="D59" s="284"/>
      <c r="E59" s="283">
        <v>4611</v>
      </c>
      <c r="F59" s="284">
        <v>16</v>
      </c>
      <c r="G59" s="283">
        <v>4611</v>
      </c>
      <c r="H59" s="285">
        <v>16</v>
      </c>
    </row>
    <row r="60" spans="1:8" x14ac:dyDescent="0.2">
      <c r="A60" s="281">
        <v>51</v>
      </c>
      <c r="B60" s="282" t="s">
        <v>151</v>
      </c>
      <c r="C60" s="283"/>
      <c r="D60" s="284"/>
      <c r="E60" s="283">
        <v>324</v>
      </c>
      <c r="F60" s="284">
        <v>17</v>
      </c>
      <c r="G60" s="283">
        <v>324</v>
      </c>
      <c r="H60" s="285">
        <v>17</v>
      </c>
    </row>
    <row r="61" spans="1:8" x14ac:dyDescent="0.2">
      <c r="A61" s="281">
        <v>52</v>
      </c>
      <c r="B61" s="282" t="s">
        <v>49</v>
      </c>
      <c r="C61" s="283"/>
      <c r="D61" s="284"/>
      <c r="E61" s="283">
        <v>9043</v>
      </c>
      <c r="F61" s="284">
        <v>774</v>
      </c>
      <c r="G61" s="283">
        <v>9043</v>
      </c>
      <c r="H61" s="285">
        <v>774</v>
      </c>
    </row>
    <row r="62" spans="1:8" x14ac:dyDescent="0.2">
      <c r="A62" s="281">
        <v>53</v>
      </c>
      <c r="B62" s="282" t="s">
        <v>50</v>
      </c>
      <c r="C62" s="283"/>
      <c r="D62" s="284"/>
      <c r="E62" s="283">
        <v>1227</v>
      </c>
      <c r="F62" s="284">
        <v>49</v>
      </c>
      <c r="G62" s="283">
        <v>1227</v>
      </c>
      <c r="H62" s="285">
        <v>49</v>
      </c>
    </row>
    <row r="63" spans="1:8" x14ac:dyDescent="0.2">
      <c r="A63" s="281">
        <v>54</v>
      </c>
      <c r="B63" s="282" t="s">
        <v>51</v>
      </c>
      <c r="C63" s="283"/>
      <c r="D63" s="284"/>
      <c r="E63" s="283">
        <v>24429</v>
      </c>
      <c r="F63" s="284">
        <v>81</v>
      </c>
      <c r="G63" s="283">
        <v>24429</v>
      </c>
      <c r="H63" s="285">
        <v>81</v>
      </c>
    </row>
    <row r="64" spans="1:8" x14ac:dyDescent="0.2">
      <c r="A64" s="281">
        <v>55</v>
      </c>
      <c r="B64" s="282" t="s">
        <v>52</v>
      </c>
      <c r="C64" s="283"/>
      <c r="D64" s="284"/>
      <c r="E64" s="283">
        <v>390</v>
      </c>
      <c r="F64" s="284">
        <v>12</v>
      </c>
      <c r="G64" s="283">
        <v>390</v>
      </c>
      <c r="H64" s="285">
        <v>12</v>
      </c>
    </row>
    <row r="65" spans="1:8" x14ac:dyDescent="0.2">
      <c r="A65" s="281">
        <v>56</v>
      </c>
      <c r="B65" s="282" t="s">
        <v>53</v>
      </c>
      <c r="C65" s="283"/>
      <c r="D65" s="284"/>
      <c r="E65" s="283">
        <v>9392</v>
      </c>
      <c r="F65" s="284">
        <v>665</v>
      </c>
      <c r="G65" s="283">
        <v>9392</v>
      </c>
      <c r="H65" s="285">
        <v>665</v>
      </c>
    </row>
    <row r="66" spans="1:8" x14ac:dyDescent="0.2">
      <c r="A66" s="281"/>
      <c r="B66" s="296" t="s">
        <v>61</v>
      </c>
      <c r="C66" s="297"/>
      <c r="D66" s="298"/>
      <c r="E66" s="297">
        <f>SUM(E50:E65)</f>
        <v>294354</v>
      </c>
      <c r="F66" s="298">
        <f>SUM(F50:F65)</f>
        <v>7830</v>
      </c>
      <c r="G66" s="297">
        <f>SUM(G50:G65)</f>
        <v>294354</v>
      </c>
      <c r="H66" s="299">
        <f>SUM(H50:H65)</f>
        <v>7830</v>
      </c>
    </row>
    <row r="67" spans="1:8" x14ac:dyDescent="0.2">
      <c r="A67" s="286"/>
      <c r="B67" s="287" t="s">
        <v>60</v>
      </c>
      <c r="C67" s="288">
        <f t="shared" ref="C67:H67" si="3">C66+C48+C32</f>
        <v>3191594</v>
      </c>
      <c r="D67" s="289">
        <f t="shared" si="3"/>
        <v>180877</v>
      </c>
      <c r="E67" s="288">
        <f t="shared" si="3"/>
        <v>4352859</v>
      </c>
      <c r="F67" s="289">
        <f t="shared" si="3"/>
        <v>233047</v>
      </c>
      <c r="G67" s="288">
        <f t="shared" si="3"/>
        <v>1691878</v>
      </c>
      <c r="H67" s="290">
        <f t="shared" si="3"/>
        <v>95706</v>
      </c>
    </row>
    <row r="69" spans="1:8" x14ac:dyDescent="0.2">
      <c r="B69" s="302"/>
    </row>
  </sheetData>
  <mergeCells count="8">
    <mergeCell ref="A2:H2"/>
    <mergeCell ref="A4:A6"/>
    <mergeCell ref="B4:B6"/>
    <mergeCell ref="C4:D4"/>
    <mergeCell ref="E4:F4"/>
    <mergeCell ref="G4:H4"/>
    <mergeCell ref="G5:G6"/>
    <mergeCell ref="H5:H6"/>
  </mergeCells>
  <phoneticPr fontId="2" type="noConversion"/>
  <pageMargins left="0.74803149606299213" right="0.74803149606299213" top="0.98425196850393704" bottom="0.98425196850393704" header="0" footer="0"/>
  <pageSetup scale="42" orientation="portrait" r:id="rId1"/>
  <headerFooter alignWithMargins="0"/>
  <ignoredErrors>
    <ignoredError sqref="D32:H32"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2:N69"/>
  <sheetViews>
    <sheetView showGridLines="0" zoomScaleNormal="100" workbookViewId="0">
      <pane ySplit="4" topLeftCell="A5" activePane="bottomLeft" state="frozen"/>
      <selection pane="bottomLeft"/>
    </sheetView>
  </sheetViews>
  <sheetFormatPr baseColWidth="10" defaultColWidth="11.42578125" defaultRowHeight="12.75" x14ac:dyDescent="0.2"/>
  <cols>
    <col min="1" max="1" width="4.7109375" style="75" customWidth="1"/>
    <col min="2" max="2" width="90.7109375" style="75" customWidth="1"/>
    <col min="3" max="8" width="15.85546875" style="75" customWidth="1"/>
    <col min="9" max="16384" width="11.42578125" style="75"/>
  </cols>
  <sheetData>
    <row r="2" spans="1:11" ht="15" x14ac:dyDescent="0.2">
      <c r="A2" s="393" t="s">
        <v>429</v>
      </c>
      <c r="B2" s="393"/>
      <c r="C2" s="393"/>
      <c r="D2" s="393"/>
      <c r="E2" s="393"/>
      <c r="F2" s="393"/>
      <c r="G2" s="393"/>
      <c r="H2" s="393"/>
    </row>
    <row r="3" spans="1:11" ht="15" x14ac:dyDescent="0.2">
      <c r="A3" s="295"/>
      <c r="B3" s="295"/>
      <c r="C3" s="295"/>
      <c r="D3" s="295"/>
      <c r="E3" s="295"/>
      <c r="F3" s="295"/>
      <c r="G3" s="295"/>
      <c r="H3" s="295"/>
    </row>
    <row r="4" spans="1:11" ht="30" customHeight="1" x14ac:dyDescent="0.2">
      <c r="A4" s="394" t="s">
        <v>233</v>
      </c>
      <c r="B4" s="402" t="s">
        <v>0</v>
      </c>
      <c r="C4" s="405" t="s">
        <v>153</v>
      </c>
      <c r="D4" s="405"/>
      <c r="E4" s="405" t="s">
        <v>154</v>
      </c>
      <c r="F4" s="405"/>
      <c r="G4" s="400" t="s">
        <v>276</v>
      </c>
      <c r="H4" s="401"/>
    </row>
    <row r="5" spans="1:11" ht="15" customHeight="1" x14ac:dyDescent="0.2">
      <c r="A5" s="395"/>
      <c r="B5" s="403"/>
      <c r="C5" s="276" t="s">
        <v>54</v>
      </c>
      <c r="D5" s="277" t="s">
        <v>55</v>
      </c>
      <c r="E5" s="276" t="s">
        <v>54</v>
      </c>
      <c r="F5" s="277" t="s">
        <v>55</v>
      </c>
      <c r="G5" s="406" t="s">
        <v>54</v>
      </c>
      <c r="H5" s="408" t="s">
        <v>55</v>
      </c>
    </row>
    <row r="6" spans="1:11" ht="15" customHeight="1" x14ac:dyDescent="0.2">
      <c r="A6" s="396"/>
      <c r="B6" s="404"/>
      <c r="C6" s="279">
        <v>39628</v>
      </c>
      <c r="D6" s="280">
        <v>39628</v>
      </c>
      <c r="E6" s="279">
        <v>39817</v>
      </c>
      <c r="F6" s="280">
        <v>39817</v>
      </c>
      <c r="G6" s="407"/>
      <c r="H6" s="409"/>
    </row>
    <row r="7" spans="1:11" x14ac:dyDescent="0.2">
      <c r="A7" s="281">
        <v>1</v>
      </c>
      <c r="B7" s="282" t="s">
        <v>1</v>
      </c>
      <c r="C7" s="283">
        <v>10890</v>
      </c>
      <c r="D7" s="284">
        <v>881</v>
      </c>
      <c r="E7" s="283">
        <v>12674</v>
      </c>
      <c r="F7" s="284">
        <v>1142</v>
      </c>
      <c r="G7" s="283">
        <v>3365</v>
      </c>
      <c r="H7" s="285">
        <v>329</v>
      </c>
      <c r="I7" s="77"/>
      <c r="J7" s="20"/>
      <c r="K7" s="20"/>
    </row>
    <row r="8" spans="1:11" x14ac:dyDescent="0.2">
      <c r="A8" s="281">
        <v>2</v>
      </c>
      <c r="B8" s="282" t="s">
        <v>2</v>
      </c>
      <c r="C8" s="283">
        <v>18010</v>
      </c>
      <c r="D8" s="284">
        <v>929</v>
      </c>
      <c r="E8" s="283">
        <v>24604</v>
      </c>
      <c r="F8" s="284">
        <v>1196</v>
      </c>
      <c r="G8" s="283">
        <v>7492</v>
      </c>
      <c r="H8" s="285">
        <v>353</v>
      </c>
      <c r="I8" s="77"/>
      <c r="J8" s="20"/>
      <c r="K8" s="20"/>
    </row>
    <row r="9" spans="1:11" x14ac:dyDescent="0.2">
      <c r="A9" s="281">
        <v>3</v>
      </c>
      <c r="B9" s="282" t="s">
        <v>3</v>
      </c>
      <c r="C9" s="283">
        <v>47385</v>
      </c>
      <c r="D9" s="284">
        <v>3037</v>
      </c>
      <c r="E9" s="283">
        <v>54648</v>
      </c>
      <c r="F9" s="284">
        <v>3903</v>
      </c>
      <c r="G9" s="283">
        <v>14795</v>
      </c>
      <c r="H9" s="285">
        <v>1442</v>
      </c>
      <c r="I9" s="77"/>
      <c r="J9" s="20"/>
      <c r="K9" s="20"/>
    </row>
    <row r="10" spans="1:11" x14ac:dyDescent="0.2">
      <c r="A10" s="281">
        <v>4</v>
      </c>
      <c r="B10" s="282" t="s">
        <v>4</v>
      </c>
      <c r="C10" s="283">
        <v>36240</v>
      </c>
      <c r="D10" s="284">
        <v>1319</v>
      </c>
      <c r="E10" s="283">
        <v>43341</v>
      </c>
      <c r="F10" s="284">
        <v>1921</v>
      </c>
      <c r="G10" s="283">
        <v>13534</v>
      </c>
      <c r="H10" s="285">
        <v>887</v>
      </c>
      <c r="I10" s="77"/>
    </row>
    <row r="11" spans="1:11" x14ac:dyDescent="0.2">
      <c r="A11" s="281">
        <v>5</v>
      </c>
      <c r="B11" s="282" t="s">
        <v>5</v>
      </c>
      <c r="C11" s="283">
        <v>136206</v>
      </c>
      <c r="D11" s="284">
        <v>2126</v>
      </c>
      <c r="E11" s="283">
        <v>179070</v>
      </c>
      <c r="F11" s="284">
        <v>2968</v>
      </c>
      <c r="G11" s="283">
        <v>83917</v>
      </c>
      <c r="H11" s="285">
        <v>1025</v>
      </c>
      <c r="I11" s="77"/>
    </row>
    <row r="12" spans="1:11" x14ac:dyDescent="0.2">
      <c r="A12" s="281">
        <v>6</v>
      </c>
      <c r="B12" s="282" t="s">
        <v>6</v>
      </c>
      <c r="C12" s="283">
        <v>3241</v>
      </c>
      <c r="D12" s="284">
        <v>3214</v>
      </c>
      <c r="E12" s="283">
        <v>3676</v>
      </c>
      <c r="F12" s="284">
        <v>3717</v>
      </c>
      <c r="G12" s="283">
        <v>864</v>
      </c>
      <c r="H12" s="285">
        <v>879</v>
      </c>
      <c r="I12" s="77"/>
    </row>
    <row r="13" spans="1:11" x14ac:dyDescent="0.2">
      <c r="A13" s="281">
        <v>7</v>
      </c>
      <c r="B13" s="282" t="s">
        <v>7</v>
      </c>
      <c r="C13" s="283">
        <v>486716</v>
      </c>
      <c r="D13" s="284">
        <v>35717</v>
      </c>
      <c r="E13" s="283">
        <v>518704</v>
      </c>
      <c r="F13" s="284">
        <v>41099</v>
      </c>
      <c r="G13" s="283">
        <v>75076</v>
      </c>
      <c r="H13" s="285">
        <v>8846</v>
      </c>
      <c r="I13" s="77"/>
    </row>
    <row r="14" spans="1:11" x14ac:dyDescent="0.2">
      <c r="A14" s="281">
        <v>8</v>
      </c>
      <c r="B14" s="282" t="s">
        <v>8</v>
      </c>
      <c r="C14" s="283">
        <v>26178</v>
      </c>
      <c r="D14" s="284">
        <v>5937</v>
      </c>
      <c r="E14" s="283">
        <v>32817</v>
      </c>
      <c r="F14" s="284">
        <v>7431</v>
      </c>
      <c r="G14" s="283">
        <v>9753</v>
      </c>
      <c r="H14" s="285">
        <v>2608</v>
      </c>
      <c r="I14" s="77"/>
    </row>
    <row r="15" spans="1:11" x14ac:dyDescent="0.2">
      <c r="A15" s="281">
        <v>9</v>
      </c>
      <c r="B15" s="282" t="s">
        <v>9</v>
      </c>
      <c r="C15" s="283">
        <v>1370</v>
      </c>
      <c r="D15" s="284">
        <v>82</v>
      </c>
      <c r="E15" s="283">
        <v>2052</v>
      </c>
      <c r="F15" s="284">
        <v>111</v>
      </c>
      <c r="G15" s="283">
        <v>764</v>
      </c>
      <c r="H15" s="285">
        <v>50</v>
      </c>
      <c r="I15" s="77"/>
    </row>
    <row r="16" spans="1:11" x14ac:dyDescent="0.2">
      <c r="A16" s="281">
        <v>10</v>
      </c>
      <c r="B16" s="282" t="s">
        <v>10</v>
      </c>
      <c r="C16" s="283">
        <v>1128</v>
      </c>
      <c r="D16" s="284">
        <v>365</v>
      </c>
      <c r="E16" s="283">
        <v>2110</v>
      </c>
      <c r="F16" s="284">
        <v>535</v>
      </c>
      <c r="G16" s="283">
        <v>1199</v>
      </c>
      <c r="H16" s="285">
        <v>178</v>
      </c>
      <c r="I16" s="77"/>
    </row>
    <row r="17" spans="1:14" x14ac:dyDescent="0.2">
      <c r="A17" s="281">
        <v>11</v>
      </c>
      <c r="B17" s="282" t="s">
        <v>11</v>
      </c>
      <c r="C17" s="283">
        <v>118586</v>
      </c>
      <c r="D17" s="284">
        <v>4918</v>
      </c>
      <c r="E17" s="283">
        <v>177728</v>
      </c>
      <c r="F17" s="284">
        <v>6280</v>
      </c>
      <c r="G17" s="283">
        <v>89817</v>
      </c>
      <c r="H17" s="285">
        <v>2168</v>
      </c>
      <c r="I17" s="77"/>
    </row>
    <row r="18" spans="1:14" ht="15" x14ac:dyDescent="0.2">
      <c r="A18" s="281">
        <v>12</v>
      </c>
      <c r="B18" s="282" t="s">
        <v>12</v>
      </c>
      <c r="C18" s="283">
        <v>4053</v>
      </c>
      <c r="D18" s="284">
        <v>420</v>
      </c>
      <c r="E18" s="283">
        <v>6942</v>
      </c>
      <c r="F18" s="284">
        <v>532</v>
      </c>
      <c r="G18" s="283">
        <v>3697</v>
      </c>
      <c r="H18" s="285">
        <v>161</v>
      </c>
      <c r="I18" s="77"/>
      <c r="J18" s="378"/>
      <c r="K18" s="378"/>
      <c r="L18" s="378"/>
      <c r="M18" s="378"/>
      <c r="N18" s="378"/>
    </row>
    <row r="19" spans="1:14" x14ac:dyDescent="0.2">
      <c r="A19" s="281">
        <v>13</v>
      </c>
      <c r="B19" s="282" t="s">
        <v>13</v>
      </c>
      <c r="C19" s="283">
        <v>1066</v>
      </c>
      <c r="D19" s="284">
        <v>91</v>
      </c>
      <c r="E19" s="283">
        <v>1388</v>
      </c>
      <c r="F19" s="284">
        <v>129</v>
      </c>
      <c r="G19" s="283">
        <v>493</v>
      </c>
      <c r="H19" s="285">
        <v>50</v>
      </c>
      <c r="I19" s="77"/>
    </row>
    <row r="20" spans="1:14" x14ac:dyDescent="0.2">
      <c r="A20" s="281">
        <v>14</v>
      </c>
      <c r="B20" s="282" t="s">
        <v>14</v>
      </c>
      <c r="C20" s="283">
        <v>2961</v>
      </c>
      <c r="D20" s="284">
        <v>305</v>
      </c>
      <c r="E20" s="283">
        <v>3987</v>
      </c>
      <c r="F20" s="284">
        <v>410</v>
      </c>
      <c r="G20" s="283">
        <v>1523</v>
      </c>
      <c r="H20" s="285">
        <v>131</v>
      </c>
      <c r="I20" s="77"/>
    </row>
    <row r="21" spans="1:14" x14ac:dyDescent="0.2">
      <c r="A21" s="281">
        <v>15</v>
      </c>
      <c r="B21" s="282" t="s">
        <v>15</v>
      </c>
      <c r="C21" s="283">
        <v>6828</v>
      </c>
      <c r="D21" s="284">
        <v>599</v>
      </c>
      <c r="E21" s="283">
        <v>9781</v>
      </c>
      <c r="F21" s="284">
        <v>764</v>
      </c>
      <c r="G21" s="283">
        <v>4185</v>
      </c>
      <c r="H21" s="285">
        <v>274</v>
      </c>
      <c r="I21" s="77"/>
    </row>
    <row r="22" spans="1:14" x14ac:dyDescent="0.2">
      <c r="A22" s="281">
        <v>16</v>
      </c>
      <c r="B22" s="282" t="s">
        <v>16</v>
      </c>
      <c r="C22" s="283">
        <v>4887</v>
      </c>
      <c r="D22" s="284">
        <v>715</v>
      </c>
      <c r="E22" s="283">
        <v>6622</v>
      </c>
      <c r="F22" s="284">
        <v>895</v>
      </c>
      <c r="G22" s="283">
        <v>2692</v>
      </c>
      <c r="H22" s="285">
        <v>285</v>
      </c>
      <c r="I22" s="77"/>
    </row>
    <row r="23" spans="1:14" x14ac:dyDescent="0.2">
      <c r="A23" s="281">
        <v>17</v>
      </c>
      <c r="B23" s="282" t="s">
        <v>17</v>
      </c>
      <c r="C23" s="283">
        <v>3874</v>
      </c>
      <c r="D23" s="284">
        <v>664</v>
      </c>
      <c r="E23" s="283">
        <v>5246</v>
      </c>
      <c r="F23" s="284">
        <v>853</v>
      </c>
      <c r="G23" s="283">
        <v>2147</v>
      </c>
      <c r="H23" s="285">
        <v>286</v>
      </c>
      <c r="I23" s="77"/>
    </row>
    <row r="24" spans="1:14" x14ac:dyDescent="0.2">
      <c r="A24" s="281">
        <v>18</v>
      </c>
      <c r="B24" s="282" t="s">
        <v>432</v>
      </c>
      <c r="C24" s="283">
        <v>9494</v>
      </c>
      <c r="D24" s="284">
        <v>1347</v>
      </c>
      <c r="E24" s="283">
        <v>9494</v>
      </c>
      <c r="F24" s="284">
        <v>1675</v>
      </c>
      <c r="G24" s="283">
        <v>565</v>
      </c>
      <c r="H24" s="285">
        <v>581</v>
      </c>
      <c r="I24" s="77"/>
    </row>
    <row r="25" spans="1:14" x14ac:dyDescent="0.2">
      <c r="A25" s="281">
        <v>19</v>
      </c>
      <c r="B25" s="282" t="s">
        <v>19</v>
      </c>
      <c r="C25" s="283">
        <v>992798</v>
      </c>
      <c r="D25" s="284">
        <v>28662</v>
      </c>
      <c r="E25" s="283">
        <v>1183662</v>
      </c>
      <c r="F25" s="284">
        <v>36840</v>
      </c>
      <c r="G25" s="283">
        <v>313028</v>
      </c>
      <c r="H25" s="285">
        <v>9884</v>
      </c>
      <c r="I25" s="77"/>
    </row>
    <row r="26" spans="1:14" x14ac:dyDescent="0.2">
      <c r="A26" s="281">
        <v>20</v>
      </c>
      <c r="B26" s="282" t="s">
        <v>20</v>
      </c>
      <c r="C26" s="283">
        <v>74069</v>
      </c>
      <c r="D26" s="284">
        <v>280</v>
      </c>
      <c r="E26" s="283">
        <v>86789</v>
      </c>
      <c r="F26" s="284">
        <v>367</v>
      </c>
      <c r="G26" s="283">
        <v>21235</v>
      </c>
      <c r="H26" s="285">
        <v>97</v>
      </c>
      <c r="I26" s="77"/>
    </row>
    <row r="27" spans="1:14" x14ac:dyDescent="0.2">
      <c r="A27" s="281">
        <v>21</v>
      </c>
      <c r="B27" s="282" t="s">
        <v>21</v>
      </c>
      <c r="C27" s="283">
        <v>1456723</v>
      </c>
      <c r="D27" s="284">
        <v>71934</v>
      </c>
      <c r="E27" s="283">
        <v>1541613</v>
      </c>
      <c r="F27" s="284">
        <v>88066</v>
      </c>
      <c r="G27" s="283">
        <v>189001</v>
      </c>
      <c r="H27" s="285">
        <v>21699</v>
      </c>
      <c r="I27" s="77"/>
    </row>
    <row r="28" spans="1:14" x14ac:dyDescent="0.2">
      <c r="A28" s="281">
        <v>22</v>
      </c>
      <c r="B28" s="282" t="s">
        <v>22</v>
      </c>
      <c r="C28" s="283">
        <v>3193</v>
      </c>
      <c r="D28" s="284">
        <v>797</v>
      </c>
      <c r="E28" s="283">
        <v>3582</v>
      </c>
      <c r="F28" s="284">
        <v>878</v>
      </c>
      <c r="G28" s="283">
        <v>787</v>
      </c>
      <c r="H28" s="285">
        <v>238</v>
      </c>
      <c r="I28" s="77"/>
    </row>
    <row r="29" spans="1:14" x14ac:dyDescent="0.2">
      <c r="A29" s="281">
        <v>23</v>
      </c>
      <c r="B29" s="282" t="s">
        <v>23</v>
      </c>
      <c r="C29" s="283">
        <v>217827</v>
      </c>
      <c r="D29" s="284">
        <v>30610</v>
      </c>
      <c r="E29" s="283">
        <v>262274</v>
      </c>
      <c r="F29" s="284">
        <v>37625</v>
      </c>
      <c r="G29" s="283">
        <v>76789</v>
      </c>
      <c r="H29" s="285">
        <v>13324</v>
      </c>
      <c r="I29" s="77"/>
    </row>
    <row r="30" spans="1:14" x14ac:dyDescent="0.2">
      <c r="A30" s="281">
        <v>24</v>
      </c>
      <c r="B30" s="282" t="s">
        <v>433</v>
      </c>
      <c r="C30" s="283">
        <v>64891</v>
      </c>
      <c r="D30" s="284">
        <v>1401</v>
      </c>
      <c r="E30" s="283">
        <v>79100</v>
      </c>
      <c r="F30" s="284">
        <v>2307</v>
      </c>
      <c r="G30" s="283">
        <v>24482</v>
      </c>
      <c r="H30" s="285">
        <v>961</v>
      </c>
      <c r="I30" s="77"/>
    </row>
    <row r="31" spans="1:14" x14ac:dyDescent="0.2">
      <c r="A31" s="281">
        <v>25</v>
      </c>
      <c r="B31" s="282" t="s">
        <v>25</v>
      </c>
      <c r="C31" s="283">
        <v>10638</v>
      </c>
      <c r="D31" s="284">
        <v>1239</v>
      </c>
      <c r="E31" s="283">
        <v>14706</v>
      </c>
      <c r="F31" s="284">
        <v>1614</v>
      </c>
      <c r="G31" s="283">
        <v>6309</v>
      </c>
      <c r="H31" s="285">
        <v>553</v>
      </c>
      <c r="I31" s="77"/>
    </row>
    <row r="32" spans="1:14" x14ac:dyDescent="0.2">
      <c r="A32" s="281"/>
      <c r="B32" s="296" t="s">
        <v>57</v>
      </c>
      <c r="C32" s="297">
        <f t="shared" ref="C32:H32" si="0">SUM(C7:C31)</f>
        <v>3739252</v>
      </c>
      <c r="D32" s="298">
        <f t="shared" si="0"/>
        <v>197589</v>
      </c>
      <c r="E32" s="297">
        <f t="shared" si="0"/>
        <v>4266610</v>
      </c>
      <c r="F32" s="298">
        <f t="shared" si="0"/>
        <v>243258</v>
      </c>
      <c r="G32" s="297">
        <f>SUM(G7:G31)</f>
        <v>947509</v>
      </c>
      <c r="H32" s="299">
        <f t="shared" si="0"/>
        <v>67289</v>
      </c>
      <c r="I32" s="77"/>
    </row>
    <row r="33" spans="1:9" x14ac:dyDescent="0.2">
      <c r="A33" s="281">
        <v>26</v>
      </c>
      <c r="B33" s="282" t="s">
        <v>150</v>
      </c>
      <c r="C33" s="283">
        <v>36848</v>
      </c>
      <c r="D33" s="284">
        <v>2067</v>
      </c>
      <c r="E33" s="283">
        <v>46398</v>
      </c>
      <c r="F33" s="284">
        <v>2971</v>
      </c>
      <c r="G33" s="283">
        <v>19562</v>
      </c>
      <c r="H33" s="285">
        <v>1560</v>
      </c>
      <c r="I33" s="77"/>
    </row>
    <row r="34" spans="1:9" x14ac:dyDescent="0.2">
      <c r="A34" s="281">
        <v>27</v>
      </c>
      <c r="B34" s="282" t="s">
        <v>27</v>
      </c>
      <c r="C34" s="283">
        <v>22884</v>
      </c>
      <c r="D34" s="284">
        <v>246</v>
      </c>
      <c r="E34" s="283">
        <v>29778</v>
      </c>
      <c r="F34" s="284">
        <v>345</v>
      </c>
      <c r="G34" s="283">
        <v>14584</v>
      </c>
      <c r="H34" s="285">
        <v>155</v>
      </c>
      <c r="I34" s="77"/>
    </row>
    <row r="35" spans="1:9" x14ac:dyDescent="0.2">
      <c r="A35" s="281">
        <v>28</v>
      </c>
      <c r="B35" s="282" t="s">
        <v>28</v>
      </c>
      <c r="C35" s="283">
        <v>6725</v>
      </c>
      <c r="D35" s="284">
        <v>1187</v>
      </c>
      <c r="E35" s="283">
        <v>10073</v>
      </c>
      <c r="F35" s="284">
        <v>1618</v>
      </c>
      <c r="G35" s="283">
        <v>5167</v>
      </c>
      <c r="H35" s="285">
        <v>631</v>
      </c>
      <c r="I35" s="77"/>
    </row>
    <row r="36" spans="1:9" x14ac:dyDescent="0.2">
      <c r="A36" s="281">
        <v>29</v>
      </c>
      <c r="B36" s="282" t="s">
        <v>29</v>
      </c>
      <c r="C36" s="283">
        <v>250579</v>
      </c>
      <c r="D36" s="284">
        <v>1376</v>
      </c>
      <c r="E36" s="283">
        <v>311480</v>
      </c>
      <c r="F36" s="284">
        <v>1900</v>
      </c>
      <c r="G36" s="283">
        <v>115840</v>
      </c>
      <c r="H36" s="285">
        <v>938</v>
      </c>
      <c r="I36" s="77"/>
    </row>
    <row r="37" spans="1:9" x14ac:dyDescent="0.2">
      <c r="A37" s="281">
        <v>30</v>
      </c>
      <c r="B37" s="282" t="s">
        <v>30</v>
      </c>
      <c r="C37" s="283">
        <v>15669</v>
      </c>
      <c r="D37" s="284">
        <v>925</v>
      </c>
      <c r="E37" s="283">
        <v>25023</v>
      </c>
      <c r="F37" s="284">
        <v>1274</v>
      </c>
      <c r="G37" s="283">
        <v>14210</v>
      </c>
      <c r="H37" s="285">
        <v>595</v>
      </c>
      <c r="I37" s="77"/>
    </row>
    <row r="38" spans="1:9" x14ac:dyDescent="0.2">
      <c r="A38" s="281">
        <v>31</v>
      </c>
      <c r="B38" s="282" t="s">
        <v>31</v>
      </c>
      <c r="C38" s="283">
        <v>28887</v>
      </c>
      <c r="D38" s="284">
        <v>1176</v>
      </c>
      <c r="E38" s="283">
        <v>49555</v>
      </c>
      <c r="F38" s="284">
        <v>1495</v>
      </c>
      <c r="G38" s="283">
        <v>30568</v>
      </c>
      <c r="H38" s="285">
        <v>628</v>
      </c>
      <c r="I38" s="77"/>
    </row>
    <row r="39" spans="1:9" x14ac:dyDescent="0.2">
      <c r="A39" s="281">
        <v>32</v>
      </c>
      <c r="B39" s="282" t="s">
        <v>32</v>
      </c>
      <c r="C39" s="283">
        <v>3137</v>
      </c>
      <c r="D39" s="284">
        <v>304</v>
      </c>
      <c r="E39" s="283">
        <v>4758</v>
      </c>
      <c r="F39" s="284">
        <v>441</v>
      </c>
      <c r="G39" s="283">
        <v>2516</v>
      </c>
      <c r="H39" s="285">
        <v>221</v>
      </c>
      <c r="I39" s="77"/>
    </row>
    <row r="40" spans="1:9" x14ac:dyDescent="0.2">
      <c r="A40" s="281">
        <v>33</v>
      </c>
      <c r="B40" s="282" t="s">
        <v>33</v>
      </c>
      <c r="C40" s="283">
        <v>1325</v>
      </c>
      <c r="D40" s="284">
        <v>75</v>
      </c>
      <c r="E40" s="283">
        <v>1579</v>
      </c>
      <c r="F40" s="284">
        <v>90</v>
      </c>
      <c r="G40" s="283">
        <v>503</v>
      </c>
      <c r="H40" s="285">
        <v>23</v>
      </c>
      <c r="I40" s="77"/>
    </row>
    <row r="41" spans="1:9" x14ac:dyDescent="0.2">
      <c r="A41" s="281">
        <v>34</v>
      </c>
      <c r="B41" s="282" t="s">
        <v>34</v>
      </c>
      <c r="C41" s="283">
        <v>365172</v>
      </c>
      <c r="D41" s="284">
        <v>46581</v>
      </c>
      <c r="E41" s="283">
        <v>433766</v>
      </c>
      <c r="F41" s="284">
        <v>61668</v>
      </c>
      <c r="G41" s="283">
        <v>148420</v>
      </c>
      <c r="H41" s="285">
        <v>26001</v>
      </c>
      <c r="I41" s="77"/>
    </row>
    <row r="42" spans="1:9" ht="14.25" customHeight="1" x14ac:dyDescent="0.2">
      <c r="A42" s="281">
        <v>35</v>
      </c>
      <c r="B42" s="282" t="s">
        <v>35</v>
      </c>
      <c r="C42" s="283">
        <v>8607</v>
      </c>
      <c r="D42" s="284">
        <v>438</v>
      </c>
      <c r="E42" s="283">
        <v>10859</v>
      </c>
      <c r="F42" s="284">
        <v>665</v>
      </c>
      <c r="G42" s="283">
        <v>4674</v>
      </c>
      <c r="H42" s="285">
        <v>347</v>
      </c>
      <c r="I42" s="77"/>
    </row>
    <row r="43" spans="1:9" x14ac:dyDescent="0.2">
      <c r="A43" s="281">
        <v>36</v>
      </c>
      <c r="B43" s="282" t="s">
        <v>36</v>
      </c>
      <c r="C43" s="283">
        <v>65629</v>
      </c>
      <c r="D43" s="284">
        <v>197</v>
      </c>
      <c r="E43" s="283">
        <v>98386</v>
      </c>
      <c r="F43" s="284">
        <v>269</v>
      </c>
      <c r="G43" s="283">
        <v>54197</v>
      </c>
      <c r="H43" s="285">
        <v>126</v>
      </c>
      <c r="I43" s="77"/>
    </row>
    <row r="44" spans="1:9" x14ac:dyDescent="0.2">
      <c r="A44" s="281">
        <v>37</v>
      </c>
      <c r="B44" s="282" t="s">
        <v>37</v>
      </c>
      <c r="C44" s="283">
        <v>23556</v>
      </c>
      <c r="D44" s="284">
        <v>1012</v>
      </c>
      <c r="E44" s="283">
        <v>31627</v>
      </c>
      <c r="F44" s="284">
        <v>1554</v>
      </c>
      <c r="G44" s="283">
        <v>15055</v>
      </c>
      <c r="H44" s="285">
        <v>827</v>
      </c>
      <c r="I44" s="77"/>
    </row>
    <row r="45" spans="1:9" x14ac:dyDescent="0.2">
      <c r="A45" s="281">
        <v>38</v>
      </c>
      <c r="B45" s="282" t="s">
        <v>38</v>
      </c>
      <c r="C45" s="283">
        <v>69951</v>
      </c>
      <c r="D45" s="284">
        <v>1628</v>
      </c>
      <c r="E45" s="283">
        <v>83201</v>
      </c>
      <c r="F45" s="284">
        <v>2251</v>
      </c>
      <c r="G45" s="283">
        <v>26674</v>
      </c>
      <c r="H45" s="285">
        <v>877</v>
      </c>
      <c r="I45" s="77"/>
    </row>
    <row r="46" spans="1:9" x14ac:dyDescent="0.2">
      <c r="A46" s="281">
        <v>39</v>
      </c>
      <c r="B46" s="282" t="s">
        <v>39</v>
      </c>
      <c r="C46" s="283">
        <v>64214</v>
      </c>
      <c r="D46" s="284">
        <v>6587</v>
      </c>
      <c r="E46" s="283">
        <v>78066</v>
      </c>
      <c r="F46" s="284">
        <v>9108</v>
      </c>
      <c r="G46" s="283">
        <v>26829</v>
      </c>
      <c r="H46" s="285">
        <v>3701</v>
      </c>
      <c r="I46" s="77"/>
    </row>
    <row r="47" spans="1:9" x14ac:dyDescent="0.2">
      <c r="A47" s="281">
        <v>40</v>
      </c>
      <c r="B47" s="282" t="s">
        <v>40</v>
      </c>
      <c r="C47" s="283">
        <v>5022</v>
      </c>
      <c r="D47" s="284">
        <v>294</v>
      </c>
      <c r="E47" s="283">
        <v>6436</v>
      </c>
      <c r="F47" s="284">
        <v>481</v>
      </c>
      <c r="G47" s="283">
        <v>2782</v>
      </c>
      <c r="H47" s="285">
        <v>252</v>
      </c>
      <c r="I47" s="77"/>
    </row>
    <row r="48" spans="1:9" x14ac:dyDescent="0.2">
      <c r="A48" s="281"/>
      <c r="B48" s="296" t="s">
        <v>59</v>
      </c>
      <c r="C48" s="297">
        <f t="shared" ref="C48:H48" si="1">SUM(C33:C47)</f>
        <v>968205</v>
      </c>
      <c r="D48" s="298">
        <f t="shared" si="1"/>
        <v>64093</v>
      </c>
      <c r="E48" s="297">
        <f t="shared" si="1"/>
        <v>1220985</v>
      </c>
      <c r="F48" s="298">
        <f t="shared" si="1"/>
        <v>86130</v>
      </c>
      <c r="G48" s="297">
        <f>SUM(G33:G47)</f>
        <v>481581</v>
      </c>
      <c r="H48" s="299">
        <f t="shared" si="1"/>
        <v>36882</v>
      </c>
      <c r="I48" s="77"/>
    </row>
    <row r="49" spans="1:9" x14ac:dyDescent="0.2">
      <c r="A49" s="281"/>
      <c r="B49" s="296" t="s">
        <v>58</v>
      </c>
      <c r="C49" s="297">
        <f t="shared" ref="C49:H49" si="2">+C48+C32</f>
        <v>4707457</v>
      </c>
      <c r="D49" s="298">
        <f t="shared" si="2"/>
        <v>261682</v>
      </c>
      <c r="E49" s="297">
        <f t="shared" si="2"/>
        <v>5487595</v>
      </c>
      <c r="F49" s="298">
        <f t="shared" si="2"/>
        <v>329388</v>
      </c>
      <c r="G49" s="297">
        <f>+G48+G32</f>
        <v>1429090</v>
      </c>
      <c r="H49" s="299">
        <f t="shared" si="2"/>
        <v>104171</v>
      </c>
      <c r="I49" s="77"/>
    </row>
    <row r="50" spans="1:9" x14ac:dyDescent="0.2">
      <c r="A50" s="281">
        <v>41</v>
      </c>
      <c r="B50" s="282" t="s">
        <v>41</v>
      </c>
      <c r="C50" s="283">
        <v>35944</v>
      </c>
      <c r="D50" s="284">
        <v>1234</v>
      </c>
      <c r="E50" s="283">
        <v>58383</v>
      </c>
      <c r="F50" s="284">
        <v>2103</v>
      </c>
      <c r="G50" s="283">
        <v>43983</v>
      </c>
      <c r="H50" s="285">
        <v>1476</v>
      </c>
      <c r="I50" s="77"/>
    </row>
    <row r="51" spans="1:9" x14ac:dyDescent="0.2">
      <c r="A51" s="281">
        <v>42</v>
      </c>
      <c r="B51" s="282" t="s">
        <v>42</v>
      </c>
      <c r="C51" s="283">
        <v>649</v>
      </c>
      <c r="D51" s="284">
        <v>74</v>
      </c>
      <c r="E51" s="283">
        <v>1154</v>
      </c>
      <c r="F51" s="284">
        <v>138</v>
      </c>
      <c r="G51" s="283">
        <v>887</v>
      </c>
      <c r="H51" s="285">
        <v>114</v>
      </c>
      <c r="I51" s="77"/>
    </row>
    <row r="52" spans="1:9" x14ac:dyDescent="0.2">
      <c r="A52" s="281">
        <v>43</v>
      </c>
      <c r="B52" s="282" t="s">
        <v>149</v>
      </c>
      <c r="C52" s="283">
        <v>1058</v>
      </c>
      <c r="D52" s="284">
        <v>104</v>
      </c>
      <c r="E52" s="283">
        <v>1593</v>
      </c>
      <c r="F52" s="284">
        <v>230</v>
      </c>
      <c r="G52" s="283">
        <v>1094</v>
      </c>
      <c r="H52" s="285">
        <v>183</v>
      </c>
      <c r="I52" s="77"/>
    </row>
    <row r="53" spans="1:9" x14ac:dyDescent="0.2">
      <c r="A53" s="281">
        <v>44</v>
      </c>
      <c r="B53" s="282" t="s">
        <v>152</v>
      </c>
      <c r="C53" s="283">
        <v>3426</v>
      </c>
      <c r="D53" s="284">
        <v>919</v>
      </c>
      <c r="E53" s="283">
        <v>4860</v>
      </c>
      <c r="F53" s="284">
        <v>1795</v>
      </c>
      <c r="G53" s="283">
        <v>3165</v>
      </c>
      <c r="H53" s="285">
        <v>1447</v>
      </c>
      <c r="I53" s="77"/>
    </row>
    <row r="54" spans="1:9" x14ac:dyDescent="0.2">
      <c r="A54" s="281">
        <v>45</v>
      </c>
      <c r="B54" s="282" t="s">
        <v>43</v>
      </c>
      <c r="C54" s="283">
        <v>1172</v>
      </c>
      <c r="D54" s="284">
        <v>163</v>
      </c>
      <c r="E54" s="283">
        <v>1593</v>
      </c>
      <c r="F54" s="284">
        <v>234</v>
      </c>
      <c r="G54" s="283">
        <v>883</v>
      </c>
      <c r="H54" s="285">
        <v>152</v>
      </c>
      <c r="I54" s="77"/>
    </row>
    <row r="55" spans="1:9" x14ac:dyDescent="0.2">
      <c r="A55" s="281">
        <v>46</v>
      </c>
      <c r="B55" s="282" t="s">
        <v>44</v>
      </c>
      <c r="C55" s="283">
        <v>533831</v>
      </c>
      <c r="D55" s="284">
        <v>10100</v>
      </c>
      <c r="E55" s="283">
        <v>793780</v>
      </c>
      <c r="F55" s="284">
        <v>16459</v>
      </c>
      <c r="G55" s="283">
        <v>578460</v>
      </c>
      <c r="H55" s="285">
        <v>11807</v>
      </c>
      <c r="I55" s="77"/>
    </row>
    <row r="56" spans="1:9" x14ac:dyDescent="0.2">
      <c r="A56" s="281">
        <v>47</v>
      </c>
      <c r="B56" s="282" t="s">
        <v>45</v>
      </c>
      <c r="C56" s="283">
        <v>19837</v>
      </c>
      <c r="D56" s="284">
        <v>742</v>
      </c>
      <c r="E56" s="283">
        <v>34223</v>
      </c>
      <c r="F56" s="284">
        <v>1138</v>
      </c>
      <c r="G56" s="283">
        <v>25010</v>
      </c>
      <c r="H56" s="285">
        <v>756</v>
      </c>
      <c r="I56" s="77"/>
    </row>
    <row r="57" spans="1:9" x14ac:dyDescent="0.2">
      <c r="A57" s="281">
        <v>48</v>
      </c>
      <c r="B57" s="282" t="s">
        <v>46</v>
      </c>
      <c r="C57" s="283">
        <v>1233</v>
      </c>
      <c r="D57" s="284">
        <v>73</v>
      </c>
      <c r="E57" s="283">
        <v>2070</v>
      </c>
      <c r="F57" s="284">
        <v>144</v>
      </c>
      <c r="G57" s="283">
        <v>1515</v>
      </c>
      <c r="H57" s="285">
        <v>115</v>
      </c>
      <c r="I57" s="77"/>
    </row>
    <row r="58" spans="1:9" x14ac:dyDescent="0.2">
      <c r="A58" s="281">
        <v>49</v>
      </c>
      <c r="B58" s="282" t="s">
        <v>47</v>
      </c>
      <c r="C58" s="283">
        <v>6121</v>
      </c>
      <c r="D58" s="284">
        <v>72</v>
      </c>
      <c r="E58" s="283">
        <v>10883</v>
      </c>
      <c r="F58" s="284">
        <v>162</v>
      </c>
      <c r="G58" s="283">
        <v>8604</v>
      </c>
      <c r="H58" s="285">
        <v>137</v>
      </c>
      <c r="I58" s="77"/>
    </row>
    <row r="59" spans="1:9" x14ac:dyDescent="0.2">
      <c r="A59" s="281">
        <v>50</v>
      </c>
      <c r="B59" s="282" t="s">
        <v>48</v>
      </c>
      <c r="C59" s="283">
        <v>13785</v>
      </c>
      <c r="D59" s="284">
        <v>49</v>
      </c>
      <c r="E59" s="283">
        <v>23257</v>
      </c>
      <c r="F59" s="284">
        <v>95</v>
      </c>
      <c r="G59" s="283">
        <v>18646</v>
      </c>
      <c r="H59" s="285">
        <v>79</v>
      </c>
      <c r="I59" s="77"/>
    </row>
    <row r="60" spans="1:9" x14ac:dyDescent="0.2">
      <c r="A60" s="281">
        <v>51</v>
      </c>
      <c r="B60" s="282" t="s">
        <v>151</v>
      </c>
      <c r="C60" s="283">
        <v>347</v>
      </c>
      <c r="D60" s="284">
        <v>32</v>
      </c>
      <c r="E60" s="283">
        <v>367</v>
      </c>
      <c r="F60" s="284">
        <v>45</v>
      </c>
      <c r="G60" s="283">
        <v>43</v>
      </c>
      <c r="H60" s="285">
        <v>28</v>
      </c>
      <c r="I60" s="77"/>
    </row>
    <row r="61" spans="1:9" x14ac:dyDescent="0.2">
      <c r="A61" s="281">
        <v>52</v>
      </c>
      <c r="B61" s="282" t="s">
        <v>49</v>
      </c>
      <c r="C61" s="283">
        <v>14586</v>
      </c>
      <c r="D61" s="284">
        <v>1612</v>
      </c>
      <c r="E61" s="283">
        <v>18052</v>
      </c>
      <c r="F61" s="284">
        <v>2464</v>
      </c>
      <c r="G61" s="283">
        <v>9009</v>
      </c>
      <c r="H61" s="285">
        <v>1690</v>
      </c>
      <c r="I61" s="77"/>
    </row>
    <row r="62" spans="1:9" x14ac:dyDescent="0.2">
      <c r="A62" s="281">
        <v>53</v>
      </c>
      <c r="B62" s="282" t="s">
        <v>50</v>
      </c>
      <c r="C62" s="283">
        <v>2105</v>
      </c>
      <c r="D62" s="284">
        <v>110</v>
      </c>
      <c r="E62" s="283">
        <v>3287</v>
      </c>
      <c r="F62" s="284">
        <v>189</v>
      </c>
      <c r="G62" s="283">
        <v>2060</v>
      </c>
      <c r="H62" s="285">
        <v>140</v>
      </c>
      <c r="I62" s="77"/>
    </row>
    <row r="63" spans="1:9" x14ac:dyDescent="0.2">
      <c r="A63" s="281">
        <v>54</v>
      </c>
      <c r="B63" s="282" t="s">
        <v>51</v>
      </c>
      <c r="C63" s="283">
        <v>58181</v>
      </c>
      <c r="D63" s="284">
        <v>145</v>
      </c>
      <c r="E63" s="283">
        <v>92795</v>
      </c>
      <c r="F63" s="284">
        <v>210</v>
      </c>
      <c r="G63" s="283">
        <v>68366</v>
      </c>
      <c r="H63" s="285">
        <v>129</v>
      </c>
      <c r="I63" s="77"/>
    </row>
    <row r="64" spans="1:9" x14ac:dyDescent="0.2">
      <c r="A64" s="281">
        <v>55</v>
      </c>
      <c r="B64" s="282" t="s">
        <v>52</v>
      </c>
      <c r="C64" s="283">
        <v>807</v>
      </c>
      <c r="D64" s="284">
        <v>28</v>
      </c>
      <c r="E64" s="283">
        <v>1275</v>
      </c>
      <c r="F64" s="284">
        <v>66</v>
      </c>
      <c r="G64" s="283">
        <v>885</v>
      </c>
      <c r="H64" s="285">
        <v>54</v>
      </c>
      <c r="I64" s="77"/>
    </row>
    <row r="65" spans="1:9" ht="17.25" customHeight="1" x14ac:dyDescent="0.2">
      <c r="A65" s="281">
        <v>56</v>
      </c>
      <c r="B65" s="282" t="s">
        <v>53</v>
      </c>
      <c r="C65" s="283">
        <v>19065</v>
      </c>
      <c r="D65" s="284">
        <v>1372</v>
      </c>
      <c r="E65" s="283">
        <v>29874</v>
      </c>
      <c r="F65" s="284">
        <v>2137</v>
      </c>
      <c r="G65" s="283">
        <v>20482</v>
      </c>
      <c r="H65" s="285">
        <v>1472</v>
      </c>
      <c r="I65" s="77"/>
    </row>
    <row r="66" spans="1:9" x14ac:dyDescent="0.2">
      <c r="A66" s="281"/>
      <c r="B66" s="296" t="s">
        <v>61</v>
      </c>
      <c r="C66" s="297">
        <f t="shared" ref="C66:H66" si="3">SUM(C50:C65)</f>
        <v>712147</v>
      </c>
      <c r="D66" s="298">
        <f t="shared" si="3"/>
        <v>16829</v>
      </c>
      <c r="E66" s="297">
        <f t="shared" si="3"/>
        <v>1077446</v>
      </c>
      <c r="F66" s="298">
        <f t="shared" si="3"/>
        <v>27609</v>
      </c>
      <c r="G66" s="297">
        <f t="shared" si="3"/>
        <v>783092</v>
      </c>
      <c r="H66" s="299">
        <f t="shared" si="3"/>
        <v>19779</v>
      </c>
      <c r="I66" s="77"/>
    </row>
    <row r="67" spans="1:9" x14ac:dyDescent="0.2">
      <c r="A67" s="286"/>
      <c r="B67" s="287" t="s">
        <v>60</v>
      </c>
      <c r="C67" s="288">
        <f t="shared" ref="C67:H67" si="4">C66+C48+C32</f>
        <v>5419604</v>
      </c>
      <c r="D67" s="289">
        <f t="shared" si="4"/>
        <v>278511</v>
      </c>
      <c r="E67" s="288">
        <f t="shared" si="4"/>
        <v>6565041</v>
      </c>
      <c r="F67" s="289">
        <f t="shared" si="4"/>
        <v>356997</v>
      </c>
      <c r="G67" s="288">
        <f>G66+G48+G32</f>
        <v>2212182</v>
      </c>
      <c r="H67" s="290">
        <f t="shared" si="4"/>
        <v>123950</v>
      </c>
      <c r="I67" s="77"/>
    </row>
    <row r="68" spans="1:9" x14ac:dyDescent="0.2">
      <c r="G68" s="78"/>
    </row>
    <row r="69" spans="1:9" x14ac:dyDescent="0.2">
      <c r="B69" s="73"/>
    </row>
  </sheetData>
  <mergeCells count="9">
    <mergeCell ref="H5:H6"/>
    <mergeCell ref="J18:N18"/>
    <mergeCell ref="A2:H2"/>
    <mergeCell ref="A4:A6"/>
    <mergeCell ref="B4:B6"/>
    <mergeCell ref="C4:D4"/>
    <mergeCell ref="E4:F4"/>
    <mergeCell ref="G4:H4"/>
    <mergeCell ref="G5:G6"/>
  </mergeCells>
  <phoneticPr fontId="2" type="noConversion"/>
  <pageMargins left="0.74803149606299213" right="0.74803149606299213" top="0.98425196850393704" bottom="0.98425196850393704" header="0" footer="0"/>
  <pageSetup scale="35" orientation="portrait" r:id="rId1"/>
  <headerFooter alignWithMargins="0"/>
  <ignoredErrors>
    <ignoredError sqref="C32:H32"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2:U132"/>
  <sheetViews>
    <sheetView showGridLines="0" zoomScaleNormal="100" workbookViewId="0">
      <pane xSplit="2" ySplit="4" topLeftCell="C5" activePane="bottomRight" state="frozen"/>
      <selection pane="topRight" activeCell="C1" sqref="C1"/>
      <selection pane="bottomLeft" activeCell="A5" sqref="A5"/>
      <selection pane="bottomRight"/>
    </sheetView>
  </sheetViews>
  <sheetFormatPr baseColWidth="10" defaultColWidth="11.42578125" defaultRowHeight="12.75" x14ac:dyDescent="0.2"/>
  <cols>
    <col min="1" max="1" width="3.140625" style="75" customWidth="1"/>
    <col min="2" max="2" width="90.7109375" style="75" customWidth="1"/>
    <col min="3" max="4" width="15.85546875" style="75" customWidth="1"/>
    <col min="5" max="8" width="15.85546875" style="76" customWidth="1"/>
    <col min="9" max="12" width="14.85546875" style="76" customWidth="1"/>
    <col min="13" max="19" width="11.42578125" style="75"/>
    <col min="20" max="20" width="66.42578125" style="75" bestFit="1" customWidth="1"/>
    <col min="21" max="16384" width="11.42578125" style="75"/>
  </cols>
  <sheetData>
    <row r="2" spans="1:21" ht="16.899999999999999" customHeight="1" x14ac:dyDescent="0.2">
      <c r="A2" s="393" t="s">
        <v>429</v>
      </c>
      <c r="B2" s="393"/>
      <c r="C2" s="393"/>
      <c r="D2" s="393"/>
      <c r="E2" s="393"/>
      <c r="F2" s="393"/>
      <c r="G2" s="393"/>
      <c r="H2" s="393"/>
      <c r="I2" s="393"/>
      <c r="J2" s="393"/>
      <c r="K2" s="393"/>
      <c r="L2" s="393"/>
    </row>
    <row r="3" spans="1:21" ht="16.899999999999999" customHeight="1" x14ac:dyDescent="0.2">
      <c r="A3" s="295"/>
      <c r="B3" s="295"/>
      <c r="C3" s="295"/>
      <c r="D3" s="295"/>
      <c r="E3" s="295"/>
      <c r="F3" s="295"/>
      <c r="G3" s="295"/>
      <c r="H3" s="295"/>
      <c r="I3" s="79"/>
      <c r="J3" s="79"/>
      <c r="K3" s="79"/>
      <c r="L3" s="79"/>
    </row>
    <row r="4" spans="1:21" ht="30" customHeight="1" x14ac:dyDescent="0.2">
      <c r="A4" s="394" t="s">
        <v>233</v>
      </c>
      <c r="B4" s="402" t="s">
        <v>0</v>
      </c>
      <c r="C4" s="405" t="s">
        <v>437</v>
      </c>
      <c r="D4" s="405"/>
      <c r="E4" s="405" t="s">
        <v>438</v>
      </c>
      <c r="F4" s="405"/>
      <c r="G4" s="405" t="s">
        <v>439</v>
      </c>
      <c r="H4" s="405"/>
      <c r="I4" s="405" t="s">
        <v>440</v>
      </c>
      <c r="J4" s="405"/>
      <c r="K4" s="400" t="s">
        <v>441</v>
      </c>
      <c r="L4" s="401"/>
      <c r="U4" s="80"/>
    </row>
    <row r="5" spans="1:21" ht="15" customHeight="1" x14ac:dyDescent="0.2">
      <c r="A5" s="395"/>
      <c r="B5" s="403"/>
      <c r="C5" s="276" t="s">
        <v>54</v>
      </c>
      <c r="D5" s="277" t="s">
        <v>55</v>
      </c>
      <c r="E5" s="276" t="s">
        <v>54</v>
      </c>
      <c r="F5" s="277" t="s">
        <v>55</v>
      </c>
      <c r="G5" s="276" t="s">
        <v>54</v>
      </c>
      <c r="H5" s="277" t="s">
        <v>55</v>
      </c>
      <c r="I5" s="276" t="s">
        <v>54</v>
      </c>
      <c r="J5" s="277" t="s">
        <v>55</v>
      </c>
      <c r="K5" s="406" t="s">
        <v>54</v>
      </c>
      <c r="L5" s="408" t="s">
        <v>55</v>
      </c>
    </row>
    <row r="6" spans="1:21" ht="15" customHeight="1" x14ac:dyDescent="0.2">
      <c r="A6" s="396"/>
      <c r="B6" s="404"/>
      <c r="C6" s="279">
        <v>39901</v>
      </c>
      <c r="D6" s="280">
        <v>39901</v>
      </c>
      <c r="E6" s="279">
        <v>39992</v>
      </c>
      <c r="F6" s="280">
        <v>39992</v>
      </c>
      <c r="G6" s="279">
        <v>40083</v>
      </c>
      <c r="H6" s="280">
        <v>40083</v>
      </c>
      <c r="I6" s="279">
        <v>40174</v>
      </c>
      <c r="J6" s="280">
        <v>40174</v>
      </c>
      <c r="K6" s="407"/>
      <c r="L6" s="409"/>
    </row>
    <row r="7" spans="1:21" x14ac:dyDescent="0.2">
      <c r="A7" s="281">
        <v>1</v>
      </c>
      <c r="B7" s="282" t="s">
        <v>1</v>
      </c>
      <c r="C7" s="283">
        <v>13414</v>
      </c>
      <c r="D7" s="284">
        <v>1216</v>
      </c>
      <c r="E7" s="283">
        <v>14290</v>
      </c>
      <c r="F7" s="284">
        <v>1275</v>
      </c>
      <c r="G7" s="283">
        <v>15111</v>
      </c>
      <c r="H7" s="284">
        <v>1347</v>
      </c>
      <c r="I7" s="283">
        <v>16147</v>
      </c>
      <c r="J7" s="284">
        <v>1410</v>
      </c>
      <c r="K7" s="283">
        <v>3473</v>
      </c>
      <c r="L7" s="285">
        <v>268</v>
      </c>
      <c r="N7" s="20"/>
      <c r="O7" s="20"/>
    </row>
    <row r="8" spans="1:21" x14ac:dyDescent="0.2">
      <c r="A8" s="281">
        <v>2</v>
      </c>
      <c r="B8" s="282" t="s">
        <v>2</v>
      </c>
      <c r="C8" s="283">
        <v>26553</v>
      </c>
      <c r="D8" s="284">
        <v>1284</v>
      </c>
      <c r="E8" s="283">
        <v>28568</v>
      </c>
      <c r="F8" s="284">
        <v>1367</v>
      </c>
      <c r="G8" s="283">
        <v>30524</v>
      </c>
      <c r="H8" s="284">
        <v>1465</v>
      </c>
      <c r="I8" s="283">
        <v>32787</v>
      </c>
      <c r="J8" s="284">
        <v>1522</v>
      </c>
      <c r="K8" s="283">
        <v>8183</v>
      </c>
      <c r="L8" s="285">
        <v>326</v>
      </c>
      <c r="N8" s="20"/>
      <c r="O8" s="20"/>
    </row>
    <row r="9" spans="1:21" x14ac:dyDescent="0.2">
      <c r="A9" s="281">
        <v>3</v>
      </c>
      <c r="B9" s="282" t="s">
        <v>3</v>
      </c>
      <c r="C9" s="283">
        <v>58085</v>
      </c>
      <c r="D9" s="284">
        <v>4201</v>
      </c>
      <c r="E9" s="283">
        <v>61845</v>
      </c>
      <c r="F9" s="284">
        <v>4577</v>
      </c>
      <c r="G9" s="283">
        <v>65782</v>
      </c>
      <c r="H9" s="284">
        <v>4943</v>
      </c>
      <c r="I9" s="283">
        <v>70639</v>
      </c>
      <c r="J9" s="284">
        <v>5278</v>
      </c>
      <c r="K9" s="283">
        <v>15991</v>
      </c>
      <c r="L9" s="285">
        <v>1375</v>
      </c>
      <c r="N9" s="20"/>
      <c r="O9" s="20"/>
    </row>
    <row r="10" spans="1:21" x14ac:dyDescent="0.2">
      <c r="A10" s="281">
        <v>4</v>
      </c>
      <c r="B10" s="282" t="s">
        <v>4</v>
      </c>
      <c r="C10" s="283">
        <v>46702</v>
      </c>
      <c r="D10" s="284">
        <v>2094</v>
      </c>
      <c r="E10" s="283">
        <v>50356</v>
      </c>
      <c r="F10" s="284">
        <v>2300</v>
      </c>
      <c r="G10" s="283">
        <v>53865</v>
      </c>
      <c r="H10" s="284">
        <v>2523</v>
      </c>
      <c r="I10" s="283">
        <v>58547</v>
      </c>
      <c r="J10" s="284">
        <v>2710</v>
      </c>
      <c r="K10" s="283">
        <v>15206</v>
      </c>
      <c r="L10" s="285">
        <v>789</v>
      </c>
    </row>
    <row r="11" spans="1:21" x14ac:dyDescent="0.2">
      <c r="A11" s="281">
        <v>5</v>
      </c>
      <c r="B11" s="282" t="s">
        <v>5</v>
      </c>
      <c r="C11" s="283">
        <v>197571</v>
      </c>
      <c r="D11" s="284">
        <v>3176</v>
      </c>
      <c r="E11" s="283">
        <v>218245</v>
      </c>
      <c r="F11" s="284">
        <v>3405</v>
      </c>
      <c r="G11" s="283">
        <v>238093</v>
      </c>
      <c r="H11" s="284">
        <v>3687</v>
      </c>
      <c r="I11" s="283">
        <v>264459</v>
      </c>
      <c r="J11" s="284">
        <v>3881</v>
      </c>
      <c r="K11" s="283">
        <v>85389</v>
      </c>
      <c r="L11" s="285">
        <v>913</v>
      </c>
    </row>
    <row r="12" spans="1:21" x14ac:dyDescent="0.2">
      <c r="A12" s="281">
        <v>6</v>
      </c>
      <c r="B12" s="282" t="s">
        <v>6</v>
      </c>
      <c r="C12" s="283">
        <v>3840</v>
      </c>
      <c r="D12" s="284">
        <v>3859</v>
      </c>
      <c r="E12" s="283">
        <v>4029</v>
      </c>
      <c r="F12" s="284">
        <v>3980</v>
      </c>
      <c r="G12" s="283">
        <v>4265</v>
      </c>
      <c r="H12" s="284">
        <v>4130</v>
      </c>
      <c r="I12" s="283">
        <v>4519</v>
      </c>
      <c r="J12" s="284">
        <v>4227</v>
      </c>
      <c r="K12" s="283">
        <v>843</v>
      </c>
      <c r="L12" s="285">
        <v>510</v>
      </c>
    </row>
    <row r="13" spans="1:21" x14ac:dyDescent="0.2">
      <c r="A13" s="281">
        <v>7</v>
      </c>
      <c r="B13" s="282" t="s">
        <v>7</v>
      </c>
      <c r="C13" s="283">
        <v>537721</v>
      </c>
      <c r="D13" s="284">
        <v>42967</v>
      </c>
      <c r="E13" s="283">
        <v>559317</v>
      </c>
      <c r="F13" s="284">
        <v>44830</v>
      </c>
      <c r="G13" s="283">
        <v>577327</v>
      </c>
      <c r="H13" s="284">
        <v>46878</v>
      </c>
      <c r="I13" s="283">
        <v>599903</v>
      </c>
      <c r="J13" s="284">
        <v>48468</v>
      </c>
      <c r="K13" s="283">
        <v>81199</v>
      </c>
      <c r="L13" s="285">
        <v>7369</v>
      </c>
    </row>
    <row r="14" spans="1:21" x14ac:dyDescent="0.2">
      <c r="A14" s="281">
        <v>8</v>
      </c>
      <c r="B14" s="282" t="s">
        <v>8</v>
      </c>
      <c r="C14" s="283">
        <v>35117</v>
      </c>
      <c r="D14" s="284">
        <v>8009</v>
      </c>
      <c r="E14" s="283">
        <v>37825</v>
      </c>
      <c r="F14" s="284">
        <v>8578</v>
      </c>
      <c r="G14" s="283">
        <v>40156</v>
      </c>
      <c r="H14" s="284">
        <v>9162</v>
      </c>
      <c r="I14" s="283">
        <v>43739</v>
      </c>
      <c r="J14" s="284">
        <v>9688</v>
      </c>
      <c r="K14" s="283">
        <v>10922</v>
      </c>
      <c r="L14" s="285">
        <v>2257</v>
      </c>
    </row>
    <row r="15" spans="1:21" x14ac:dyDescent="0.2">
      <c r="A15" s="281">
        <v>9</v>
      </c>
      <c r="B15" s="282" t="s">
        <v>9</v>
      </c>
      <c r="C15" s="283">
        <v>2224</v>
      </c>
      <c r="D15" s="284">
        <v>121</v>
      </c>
      <c r="E15" s="283">
        <v>2498</v>
      </c>
      <c r="F15" s="284">
        <v>131</v>
      </c>
      <c r="G15" s="283">
        <v>2751</v>
      </c>
      <c r="H15" s="284">
        <v>138</v>
      </c>
      <c r="I15" s="283">
        <v>3092</v>
      </c>
      <c r="J15" s="284">
        <v>146</v>
      </c>
      <c r="K15" s="283">
        <v>1040</v>
      </c>
      <c r="L15" s="285">
        <v>35</v>
      </c>
    </row>
    <row r="16" spans="1:21" x14ac:dyDescent="0.2">
      <c r="A16" s="281">
        <v>10</v>
      </c>
      <c r="B16" s="282" t="s">
        <v>10</v>
      </c>
      <c r="C16" s="283">
        <v>2218</v>
      </c>
      <c r="D16" s="284">
        <v>576</v>
      </c>
      <c r="E16" s="283">
        <v>2389</v>
      </c>
      <c r="F16" s="284">
        <v>613</v>
      </c>
      <c r="G16" s="283">
        <v>2561</v>
      </c>
      <c r="H16" s="284">
        <v>656</v>
      </c>
      <c r="I16" s="283">
        <v>2733</v>
      </c>
      <c r="J16" s="284">
        <v>681</v>
      </c>
      <c r="K16" s="283">
        <v>623</v>
      </c>
      <c r="L16" s="285">
        <v>146</v>
      </c>
    </row>
    <row r="17" spans="1:18" x14ac:dyDescent="0.2">
      <c r="A17" s="281">
        <v>11</v>
      </c>
      <c r="B17" s="282" t="s">
        <v>11</v>
      </c>
      <c r="C17" s="283">
        <v>191247</v>
      </c>
      <c r="D17" s="284">
        <v>6807</v>
      </c>
      <c r="E17" s="283">
        <v>205515</v>
      </c>
      <c r="F17" s="284">
        <v>7256</v>
      </c>
      <c r="G17" s="283">
        <v>218557</v>
      </c>
      <c r="H17" s="284">
        <v>7791</v>
      </c>
      <c r="I17" s="283">
        <v>236290</v>
      </c>
      <c r="J17" s="284">
        <v>8243</v>
      </c>
      <c r="K17" s="283">
        <v>58562</v>
      </c>
      <c r="L17" s="285">
        <v>1963</v>
      </c>
    </row>
    <row r="18" spans="1:18" ht="15" x14ac:dyDescent="0.2">
      <c r="A18" s="281">
        <v>12</v>
      </c>
      <c r="B18" s="282" t="s">
        <v>12</v>
      </c>
      <c r="C18" s="283">
        <v>7517</v>
      </c>
      <c r="D18" s="284">
        <v>565</v>
      </c>
      <c r="E18" s="283">
        <v>8071</v>
      </c>
      <c r="F18" s="284">
        <v>598</v>
      </c>
      <c r="G18" s="283">
        <v>8562</v>
      </c>
      <c r="H18" s="284">
        <v>640</v>
      </c>
      <c r="I18" s="283">
        <v>9286</v>
      </c>
      <c r="J18" s="284">
        <v>671</v>
      </c>
      <c r="K18" s="283">
        <v>2344</v>
      </c>
      <c r="L18" s="285">
        <v>139</v>
      </c>
      <c r="N18" s="378"/>
      <c r="O18" s="378"/>
      <c r="P18" s="378"/>
      <c r="Q18" s="378"/>
      <c r="R18" s="378"/>
    </row>
    <row r="19" spans="1:18" x14ac:dyDescent="0.2">
      <c r="A19" s="281">
        <v>13</v>
      </c>
      <c r="B19" s="282" t="s">
        <v>13</v>
      </c>
      <c r="C19" s="283">
        <v>1458</v>
      </c>
      <c r="D19" s="284">
        <v>142</v>
      </c>
      <c r="E19" s="283">
        <v>1564</v>
      </c>
      <c r="F19" s="284">
        <v>150</v>
      </c>
      <c r="G19" s="283">
        <v>1642</v>
      </c>
      <c r="H19" s="284">
        <v>162</v>
      </c>
      <c r="I19" s="283">
        <v>1727</v>
      </c>
      <c r="J19" s="284">
        <v>177</v>
      </c>
      <c r="K19" s="283">
        <v>339</v>
      </c>
      <c r="L19" s="285">
        <v>48</v>
      </c>
    </row>
    <row r="20" spans="1:18" x14ac:dyDescent="0.2">
      <c r="A20" s="281">
        <v>14</v>
      </c>
      <c r="B20" s="282" t="s">
        <v>14</v>
      </c>
      <c r="C20" s="283">
        <v>4223</v>
      </c>
      <c r="D20" s="284">
        <v>440</v>
      </c>
      <c r="E20" s="283">
        <v>4512</v>
      </c>
      <c r="F20" s="284">
        <v>460</v>
      </c>
      <c r="G20" s="283">
        <v>4782</v>
      </c>
      <c r="H20" s="284">
        <v>498</v>
      </c>
      <c r="I20" s="283">
        <v>5143</v>
      </c>
      <c r="J20" s="284">
        <v>522</v>
      </c>
      <c r="K20" s="283">
        <v>1156</v>
      </c>
      <c r="L20" s="285">
        <v>112</v>
      </c>
    </row>
    <row r="21" spans="1:18" x14ac:dyDescent="0.2">
      <c r="A21" s="281">
        <v>15</v>
      </c>
      <c r="B21" s="282" t="s">
        <v>15</v>
      </c>
      <c r="C21" s="283">
        <v>10416</v>
      </c>
      <c r="D21" s="284">
        <v>821</v>
      </c>
      <c r="E21" s="283">
        <v>11248</v>
      </c>
      <c r="F21" s="284">
        <v>890</v>
      </c>
      <c r="G21" s="283">
        <v>11939</v>
      </c>
      <c r="H21" s="284">
        <v>962</v>
      </c>
      <c r="I21" s="283">
        <v>12828</v>
      </c>
      <c r="J21" s="284">
        <v>1021</v>
      </c>
      <c r="K21" s="283">
        <v>3047</v>
      </c>
      <c r="L21" s="285">
        <v>257</v>
      </c>
    </row>
    <row r="22" spans="1:18" x14ac:dyDescent="0.2">
      <c r="A22" s="281">
        <v>16</v>
      </c>
      <c r="B22" s="282" t="s">
        <v>16</v>
      </c>
      <c r="C22" s="283">
        <v>7055</v>
      </c>
      <c r="D22" s="284">
        <v>953</v>
      </c>
      <c r="E22" s="283">
        <v>7519</v>
      </c>
      <c r="F22" s="284">
        <v>1005</v>
      </c>
      <c r="G22" s="283">
        <v>7929</v>
      </c>
      <c r="H22" s="284">
        <v>1080</v>
      </c>
      <c r="I22" s="283">
        <v>8441</v>
      </c>
      <c r="J22" s="284">
        <v>1135</v>
      </c>
      <c r="K22" s="283">
        <v>1819</v>
      </c>
      <c r="L22" s="285">
        <v>240</v>
      </c>
    </row>
    <row r="23" spans="1:18" x14ac:dyDescent="0.2">
      <c r="A23" s="281">
        <v>17</v>
      </c>
      <c r="B23" s="282" t="s">
        <v>17</v>
      </c>
      <c r="C23" s="283">
        <v>5592</v>
      </c>
      <c r="D23" s="284">
        <v>914</v>
      </c>
      <c r="E23" s="283">
        <v>5968</v>
      </c>
      <c r="F23" s="284">
        <v>980</v>
      </c>
      <c r="G23" s="283">
        <v>6367</v>
      </c>
      <c r="H23" s="284">
        <v>1050</v>
      </c>
      <c r="I23" s="283">
        <v>6935</v>
      </c>
      <c r="J23" s="284">
        <v>1122</v>
      </c>
      <c r="K23" s="283">
        <v>1689</v>
      </c>
      <c r="L23" s="285">
        <v>269</v>
      </c>
    </row>
    <row r="24" spans="1:18" x14ac:dyDescent="0.2">
      <c r="A24" s="281">
        <v>18</v>
      </c>
      <c r="B24" s="282" t="s">
        <v>432</v>
      </c>
      <c r="C24" s="283" t="s">
        <v>56</v>
      </c>
      <c r="D24" s="284">
        <v>1827</v>
      </c>
      <c r="E24" s="283" t="s">
        <v>56</v>
      </c>
      <c r="F24" s="284">
        <v>1961</v>
      </c>
      <c r="G24" s="283" t="s">
        <v>56</v>
      </c>
      <c r="H24" s="284">
        <v>2098</v>
      </c>
      <c r="I24" s="283" t="s">
        <v>56</v>
      </c>
      <c r="J24" s="284">
        <v>2213</v>
      </c>
      <c r="K24" s="283">
        <v>0</v>
      </c>
      <c r="L24" s="285">
        <v>538</v>
      </c>
    </row>
    <row r="25" spans="1:18" x14ac:dyDescent="0.2">
      <c r="A25" s="281">
        <v>19</v>
      </c>
      <c r="B25" s="282" t="s">
        <v>19</v>
      </c>
      <c r="C25" s="283">
        <v>1222705</v>
      </c>
      <c r="D25" s="284">
        <v>37857</v>
      </c>
      <c r="E25" s="283">
        <v>1326546</v>
      </c>
      <c r="F25" s="284">
        <v>41114</v>
      </c>
      <c r="G25" s="283">
        <v>1427661</v>
      </c>
      <c r="H25" s="284">
        <v>44832</v>
      </c>
      <c r="I25" s="283">
        <v>1523606</v>
      </c>
      <c r="J25" s="284">
        <v>47223</v>
      </c>
      <c r="K25" s="283">
        <v>339944</v>
      </c>
      <c r="L25" s="285">
        <v>10383</v>
      </c>
    </row>
    <row r="26" spans="1:18" x14ac:dyDescent="0.2">
      <c r="A26" s="281">
        <v>20</v>
      </c>
      <c r="B26" s="282" t="s">
        <v>20</v>
      </c>
      <c r="C26" s="283">
        <v>90399</v>
      </c>
      <c r="D26" s="284">
        <v>375</v>
      </c>
      <c r="E26" s="283">
        <v>96678</v>
      </c>
      <c r="F26" s="284">
        <v>385</v>
      </c>
      <c r="G26" s="283">
        <v>102991</v>
      </c>
      <c r="H26" s="284">
        <v>399</v>
      </c>
      <c r="I26" s="283">
        <v>109567</v>
      </c>
      <c r="J26" s="284">
        <v>422</v>
      </c>
      <c r="K26" s="283">
        <v>22778</v>
      </c>
      <c r="L26" s="285">
        <v>55</v>
      </c>
    </row>
    <row r="27" spans="1:18" x14ac:dyDescent="0.2">
      <c r="A27" s="281">
        <v>21</v>
      </c>
      <c r="B27" s="282" t="s">
        <v>21</v>
      </c>
      <c r="C27" s="283">
        <v>1586546</v>
      </c>
      <c r="D27" s="284">
        <v>92036</v>
      </c>
      <c r="E27" s="283">
        <v>1642351</v>
      </c>
      <c r="F27" s="284">
        <v>96555</v>
      </c>
      <c r="G27" s="283">
        <v>1689340</v>
      </c>
      <c r="H27" s="284">
        <v>101787</v>
      </c>
      <c r="I27" s="283">
        <v>1743599</v>
      </c>
      <c r="J27" s="284">
        <v>105749</v>
      </c>
      <c r="K27" s="283">
        <v>201986</v>
      </c>
      <c r="L27" s="285">
        <v>17683</v>
      </c>
    </row>
    <row r="28" spans="1:18" x14ac:dyDescent="0.2">
      <c r="A28" s="281">
        <v>22</v>
      </c>
      <c r="B28" s="282" t="s">
        <v>22</v>
      </c>
      <c r="C28" s="283">
        <v>3740</v>
      </c>
      <c r="D28" s="284">
        <v>919</v>
      </c>
      <c r="E28" s="283">
        <v>3916</v>
      </c>
      <c r="F28" s="284">
        <v>947</v>
      </c>
      <c r="G28" s="283">
        <v>4071</v>
      </c>
      <c r="H28" s="284">
        <v>997</v>
      </c>
      <c r="I28" s="283">
        <v>4284</v>
      </c>
      <c r="J28" s="284">
        <v>1035</v>
      </c>
      <c r="K28" s="283">
        <v>702</v>
      </c>
      <c r="L28" s="285">
        <v>157</v>
      </c>
    </row>
    <row r="29" spans="1:18" x14ac:dyDescent="0.2">
      <c r="A29" s="281">
        <v>23</v>
      </c>
      <c r="B29" s="282" t="s">
        <v>23</v>
      </c>
      <c r="C29" s="283">
        <v>277561</v>
      </c>
      <c r="D29" s="284">
        <v>41022</v>
      </c>
      <c r="E29" s="283">
        <v>304413</v>
      </c>
      <c r="F29" s="284">
        <v>44140</v>
      </c>
      <c r="G29" s="283">
        <v>326640</v>
      </c>
      <c r="H29" s="284">
        <v>47491</v>
      </c>
      <c r="I29" s="283">
        <v>352605</v>
      </c>
      <c r="J29" s="284">
        <v>49951</v>
      </c>
      <c r="K29" s="283">
        <v>90331</v>
      </c>
      <c r="L29" s="285">
        <v>12326</v>
      </c>
    </row>
    <row r="30" spans="1:18" x14ac:dyDescent="0.2">
      <c r="A30" s="281">
        <v>24</v>
      </c>
      <c r="B30" s="282" t="s">
        <v>433</v>
      </c>
      <c r="C30" s="283">
        <v>85537</v>
      </c>
      <c r="D30" s="284">
        <v>2616</v>
      </c>
      <c r="E30" s="283">
        <v>90937</v>
      </c>
      <c r="F30" s="284">
        <v>2724</v>
      </c>
      <c r="G30" s="283">
        <v>95689</v>
      </c>
      <c r="H30" s="284">
        <v>3005</v>
      </c>
      <c r="I30" s="283">
        <v>102304</v>
      </c>
      <c r="J30" s="284">
        <v>3205</v>
      </c>
      <c r="K30" s="283">
        <v>23204</v>
      </c>
      <c r="L30" s="285">
        <v>898</v>
      </c>
    </row>
    <row r="31" spans="1:18" x14ac:dyDescent="0.2">
      <c r="A31" s="281">
        <v>25</v>
      </c>
      <c r="B31" s="282" t="s">
        <v>25</v>
      </c>
      <c r="C31" s="283">
        <v>15773</v>
      </c>
      <c r="D31" s="284">
        <v>1740</v>
      </c>
      <c r="E31" s="283">
        <v>16946</v>
      </c>
      <c r="F31" s="284">
        <v>1843</v>
      </c>
      <c r="G31" s="283">
        <v>18060</v>
      </c>
      <c r="H31" s="284">
        <v>2001</v>
      </c>
      <c r="I31" s="283">
        <v>19525</v>
      </c>
      <c r="J31" s="284">
        <v>2126</v>
      </c>
      <c r="K31" s="283">
        <v>4819</v>
      </c>
      <c r="L31" s="285">
        <v>512</v>
      </c>
    </row>
    <row r="32" spans="1:18" x14ac:dyDescent="0.2">
      <c r="A32" s="281"/>
      <c r="B32" s="296" t="s">
        <v>57</v>
      </c>
      <c r="C32" s="297">
        <f t="shared" ref="C32:H32" si="0">SUM(C7:C31)</f>
        <v>4433214</v>
      </c>
      <c r="D32" s="298">
        <f t="shared" si="0"/>
        <v>256537</v>
      </c>
      <c r="E32" s="297">
        <f t="shared" si="0"/>
        <v>4705546</v>
      </c>
      <c r="F32" s="298">
        <f t="shared" si="0"/>
        <v>272064</v>
      </c>
      <c r="G32" s="297">
        <f t="shared" si="0"/>
        <v>4954665</v>
      </c>
      <c r="H32" s="298">
        <f t="shared" si="0"/>
        <v>289722</v>
      </c>
      <c r="I32" s="297">
        <f>SUM(I7:I31)</f>
        <v>5232705</v>
      </c>
      <c r="J32" s="298">
        <f>SUM(J7:J31)</f>
        <v>302826</v>
      </c>
      <c r="K32" s="297">
        <f>SUM(K7:K31)</f>
        <v>975589</v>
      </c>
      <c r="L32" s="299">
        <f>SUM(L7:L31)</f>
        <v>59568</v>
      </c>
    </row>
    <row r="33" spans="1:12" x14ac:dyDescent="0.2">
      <c r="A33" s="281">
        <v>26</v>
      </c>
      <c r="B33" s="282" t="s">
        <v>150</v>
      </c>
      <c r="C33" s="283">
        <v>51333</v>
      </c>
      <c r="D33" s="284">
        <v>3358</v>
      </c>
      <c r="E33" s="283">
        <v>56517</v>
      </c>
      <c r="F33" s="284">
        <v>3710</v>
      </c>
      <c r="G33" s="283">
        <v>61280</v>
      </c>
      <c r="H33" s="284">
        <v>4129</v>
      </c>
      <c r="I33" s="283">
        <v>67472</v>
      </c>
      <c r="J33" s="284">
        <v>4484</v>
      </c>
      <c r="K33" s="283">
        <v>21074</v>
      </c>
      <c r="L33" s="285">
        <v>1513</v>
      </c>
    </row>
    <row r="34" spans="1:12" x14ac:dyDescent="0.2">
      <c r="A34" s="281">
        <v>27</v>
      </c>
      <c r="B34" s="282" t="s">
        <v>27</v>
      </c>
      <c r="C34" s="283">
        <v>35088</v>
      </c>
      <c r="D34" s="284">
        <v>371</v>
      </c>
      <c r="E34" s="283">
        <v>38293</v>
      </c>
      <c r="F34" s="284">
        <v>403</v>
      </c>
      <c r="G34" s="283">
        <v>41407</v>
      </c>
      <c r="H34" s="284">
        <v>446</v>
      </c>
      <c r="I34" s="283">
        <v>45566</v>
      </c>
      <c r="J34" s="284">
        <v>481</v>
      </c>
      <c r="K34" s="283">
        <v>15788</v>
      </c>
      <c r="L34" s="285">
        <v>136</v>
      </c>
    </row>
    <row r="35" spans="1:12" x14ac:dyDescent="0.2">
      <c r="A35" s="281">
        <v>28</v>
      </c>
      <c r="B35" s="282" t="s">
        <v>28</v>
      </c>
      <c r="C35" s="283">
        <v>10911</v>
      </c>
      <c r="D35" s="284">
        <v>1721</v>
      </c>
      <c r="E35" s="283">
        <v>11829</v>
      </c>
      <c r="F35" s="284">
        <v>1839</v>
      </c>
      <c r="G35" s="283">
        <v>12782</v>
      </c>
      <c r="H35" s="284">
        <v>1972</v>
      </c>
      <c r="I35" s="283">
        <v>13774</v>
      </c>
      <c r="J35" s="284">
        <v>2096</v>
      </c>
      <c r="K35" s="283">
        <v>3701</v>
      </c>
      <c r="L35" s="285">
        <v>478</v>
      </c>
    </row>
    <row r="36" spans="1:12" x14ac:dyDescent="0.2">
      <c r="A36" s="281">
        <v>29</v>
      </c>
      <c r="B36" s="282" t="s">
        <v>29</v>
      </c>
      <c r="C36" s="283">
        <v>339512</v>
      </c>
      <c r="D36" s="284">
        <v>2115</v>
      </c>
      <c r="E36" s="283">
        <v>370023</v>
      </c>
      <c r="F36" s="284">
        <v>2372</v>
      </c>
      <c r="G36" s="283">
        <v>398929</v>
      </c>
      <c r="H36" s="284">
        <v>2600</v>
      </c>
      <c r="I36" s="283">
        <v>437419</v>
      </c>
      <c r="J36" s="284">
        <v>2847</v>
      </c>
      <c r="K36" s="283">
        <v>125939</v>
      </c>
      <c r="L36" s="285">
        <v>947</v>
      </c>
    </row>
    <row r="37" spans="1:12" x14ac:dyDescent="0.2">
      <c r="A37" s="281">
        <v>30</v>
      </c>
      <c r="B37" s="282" t="s">
        <v>30</v>
      </c>
      <c r="C37" s="283">
        <v>27320</v>
      </c>
      <c r="D37" s="284">
        <v>1401</v>
      </c>
      <c r="E37" s="283">
        <v>29583</v>
      </c>
      <c r="F37" s="284">
        <v>1527</v>
      </c>
      <c r="G37" s="283">
        <v>31661</v>
      </c>
      <c r="H37" s="284">
        <v>1643</v>
      </c>
      <c r="I37" s="283">
        <v>34298</v>
      </c>
      <c r="J37" s="284">
        <v>1759</v>
      </c>
      <c r="K37" s="283">
        <v>9275</v>
      </c>
      <c r="L37" s="285">
        <v>485</v>
      </c>
    </row>
    <row r="38" spans="1:12" x14ac:dyDescent="0.2">
      <c r="A38" s="281">
        <v>31</v>
      </c>
      <c r="B38" s="282" t="s">
        <v>31</v>
      </c>
      <c r="C38" s="283">
        <v>58853</v>
      </c>
      <c r="D38" s="284">
        <v>1624</v>
      </c>
      <c r="E38" s="283">
        <v>63934</v>
      </c>
      <c r="F38" s="284">
        <v>1755</v>
      </c>
      <c r="G38" s="283">
        <v>69321</v>
      </c>
      <c r="H38" s="284">
        <v>1881</v>
      </c>
      <c r="I38" s="283">
        <v>76385</v>
      </c>
      <c r="J38" s="284">
        <v>1993</v>
      </c>
      <c r="K38" s="283">
        <v>26830</v>
      </c>
      <c r="L38" s="285">
        <v>498</v>
      </c>
    </row>
    <row r="39" spans="1:12" x14ac:dyDescent="0.2">
      <c r="A39" s="281">
        <v>32</v>
      </c>
      <c r="B39" s="282" t="s">
        <v>32</v>
      </c>
      <c r="C39" s="283">
        <v>5252</v>
      </c>
      <c r="D39" s="284">
        <v>495</v>
      </c>
      <c r="E39" s="283">
        <v>5744</v>
      </c>
      <c r="F39" s="284">
        <v>529</v>
      </c>
      <c r="G39" s="283">
        <v>6223</v>
      </c>
      <c r="H39" s="284">
        <v>578</v>
      </c>
      <c r="I39" s="283">
        <v>6922</v>
      </c>
      <c r="J39" s="284">
        <v>614</v>
      </c>
      <c r="K39" s="283">
        <v>2164</v>
      </c>
      <c r="L39" s="285">
        <v>173</v>
      </c>
    </row>
    <row r="40" spans="1:12" x14ac:dyDescent="0.2">
      <c r="A40" s="281">
        <v>33</v>
      </c>
      <c r="B40" s="282" t="s">
        <v>33</v>
      </c>
      <c r="C40" s="283">
        <v>1667</v>
      </c>
      <c r="D40" s="284">
        <v>96</v>
      </c>
      <c r="E40" s="283">
        <v>1790</v>
      </c>
      <c r="F40" s="284">
        <v>106</v>
      </c>
      <c r="G40" s="283">
        <v>1902</v>
      </c>
      <c r="H40" s="284">
        <v>116</v>
      </c>
      <c r="I40" s="283">
        <v>2030</v>
      </c>
      <c r="J40" s="284">
        <v>119</v>
      </c>
      <c r="K40" s="283">
        <v>451</v>
      </c>
      <c r="L40" s="285">
        <v>29</v>
      </c>
    </row>
    <row r="41" spans="1:12" x14ac:dyDescent="0.2">
      <c r="A41" s="281">
        <v>34</v>
      </c>
      <c r="B41" s="282" t="s">
        <v>34</v>
      </c>
      <c r="C41" s="283">
        <v>465963</v>
      </c>
      <c r="D41" s="284">
        <v>66654</v>
      </c>
      <c r="E41" s="283">
        <v>501015</v>
      </c>
      <c r="F41" s="284">
        <v>72296</v>
      </c>
      <c r="G41" s="283">
        <v>528450</v>
      </c>
      <c r="H41" s="284">
        <v>78682</v>
      </c>
      <c r="I41" s="283">
        <v>563644</v>
      </c>
      <c r="J41" s="284">
        <v>83954</v>
      </c>
      <c r="K41" s="283">
        <v>129878</v>
      </c>
      <c r="L41" s="285">
        <v>22286</v>
      </c>
    </row>
    <row r="42" spans="1:12" ht="14.25" customHeight="1" x14ac:dyDescent="0.2">
      <c r="A42" s="281">
        <v>35</v>
      </c>
      <c r="B42" s="282" t="s">
        <v>35</v>
      </c>
      <c r="C42" s="283">
        <v>11815</v>
      </c>
      <c r="D42" s="284">
        <v>718</v>
      </c>
      <c r="E42" s="283">
        <v>12941</v>
      </c>
      <c r="F42" s="284">
        <v>787</v>
      </c>
      <c r="G42" s="283">
        <v>14085</v>
      </c>
      <c r="H42" s="284">
        <v>867</v>
      </c>
      <c r="I42" s="283">
        <v>15442</v>
      </c>
      <c r="J42" s="284">
        <v>930</v>
      </c>
      <c r="K42" s="283">
        <v>4583</v>
      </c>
      <c r="L42" s="285">
        <v>265</v>
      </c>
    </row>
    <row r="43" spans="1:12" x14ac:dyDescent="0.2">
      <c r="A43" s="281">
        <v>36</v>
      </c>
      <c r="B43" s="282" t="s">
        <v>36</v>
      </c>
      <c r="C43" s="283">
        <v>109014</v>
      </c>
      <c r="D43" s="284">
        <v>300</v>
      </c>
      <c r="E43" s="283">
        <v>120683</v>
      </c>
      <c r="F43" s="284">
        <v>335</v>
      </c>
      <c r="G43" s="283">
        <v>131651</v>
      </c>
      <c r="H43" s="284">
        <v>382</v>
      </c>
      <c r="I43" s="283">
        <v>146825</v>
      </c>
      <c r="J43" s="284">
        <v>427</v>
      </c>
      <c r="K43" s="283">
        <v>48439</v>
      </c>
      <c r="L43" s="285">
        <v>158</v>
      </c>
    </row>
    <row r="44" spans="1:12" x14ac:dyDescent="0.2">
      <c r="A44" s="281">
        <v>37</v>
      </c>
      <c r="B44" s="282" t="s">
        <v>37</v>
      </c>
      <c r="C44" s="283">
        <v>35219</v>
      </c>
      <c r="D44" s="284">
        <v>1730</v>
      </c>
      <c r="E44" s="283">
        <v>39196</v>
      </c>
      <c r="F44" s="284">
        <v>1898</v>
      </c>
      <c r="G44" s="283">
        <v>43305</v>
      </c>
      <c r="H44" s="284">
        <v>2109</v>
      </c>
      <c r="I44" s="283">
        <v>49783</v>
      </c>
      <c r="J44" s="284">
        <v>2280</v>
      </c>
      <c r="K44" s="283">
        <v>18156</v>
      </c>
      <c r="L44" s="285">
        <v>726</v>
      </c>
    </row>
    <row r="45" spans="1:12" x14ac:dyDescent="0.2">
      <c r="A45" s="281">
        <v>38</v>
      </c>
      <c r="B45" s="282" t="s">
        <v>38</v>
      </c>
      <c r="C45" s="283">
        <v>88329</v>
      </c>
      <c r="D45" s="284">
        <v>2391</v>
      </c>
      <c r="E45" s="283">
        <v>94685</v>
      </c>
      <c r="F45" s="284">
        <v>2592</v>
      </c>
      <c r="G45" s="283">
        <v>100473</v>
      </c>
      <c r="H45" s="284">
        <v>2818</v>
      </c>
      <c r="I45" s="283">
        <v>106449</v>
      </c>
      <c r="J45" s="284">
        <v>2981</v>
      </c>
      <c r="K45" s="283">
        <v>23248</v>
      </c>
      <c r="L45" s="285">
        <v>730</v>
      </c>
    </row>
    <row r="46" spans="1:12" x14ac:dyDescent="0.2">
      <c r="A46" s="281">
        <v>39</v>
      </c>
      <c r="B46" s="282" t="s">
        <v>39</v>
      </c>
      <c r="C46" s="283">
        <v>82325</v>
      </c>
      <c r="D46" s="284">
        <v>9698</v>
      </c>
      <c r="E46" s="283">
        <v>90071</v>
      </c>
      <c r="F46" s="284">
        <v>10767</v>
      </c>
      <c r="G46" s="283">
        <v>96606</v>
      </c>
      <c r="H46" s="284">
        <v>11594</v>
      </c>
      <c r="I46" s="283">
        <v>105568</v>
      </c>
      <c r="J46" s="284">
        <v>12644</v>
      </c>
      <c r="K46" s="283">
        <v>27502</v>
      </c>
      <c r="L46" s="285">
        <v>3536</v>
      </c>
    </row>
    <row r="47" spans="1:12" x14ac:dyDescent="0.2">
      <c r="A47" s="281">
        <v>40</v>
      </c>
      <c r="B47" s="282" t="s">
        <v>40</v>
      </c>
      <c r="C47" s="283">
        <v>7123</v>
      </c>
      <c r="D47" s="284">
        <v>550</v>
      </c>
      <c r="E47" s="283">
        <v>7841</v>
      </c>
      <c r="F47" s="284">
        <v>604</v>
      </c>
      <c r="G47" s="283">
        <v>8493</v>
      </c>
      <c r="H47" s="284">
        <v>671</v>
      </c>
      <c r="I47" s="283">
        <v>9337</v>
      </c>
      <c r="J47" s="284">
        <v>744</v>
      </c>
      <c r="K47" s="283">
        <v>2901</v>
      </c>
      <c r="L47" s="285">
        <v>263</v>
      </c>
    </row>
    <row r="48" spans="1:12" x14ac:dyDescent="0.2">
      <c r="A48" s="281"/>
      <c r="B48" s="296" t="s">
        <v>59</v>
      </c>
      <c r="C48" s="297">
        <f t="shared" ref="C48:H48" si="1">SUM(C33:C47)</f>
        <v>1329724</v>
      </c>
      <c r="D48" s="298">
        <f t="shared" si="1"/>
        <v>93222</v>
      </c>
      <c r="E48" s="297">
        <f t="shared" si="1"/>
        <v>1444145</v>
      </c>
      <c r="F48" s="298">
        <f t="shared" si="1"/>
        <v>101520</v>
      </c>
      <c r="G48" s="297">
        <f t="shared" si="1"/>
        <v>1546568</v>
      </c>
      <c r="H48" s="298">
        <f t="shared" si="1"/>
        <v>110488</v>
      </c>
      <c r="I48" s="297">
        <f>SUM(I33:I47)</f>
        <v>1680914</v>
      </c>
      <c r="J48" s="298">
        <f>SUM(J33:J47)</f>
        <v>118353</v>
      </c>
      <c r="K48" s="297">
        <f>SUM(K33:K47)</f>
        <v>459929</v>
      </c>
      <c r="L48" s="299">
        <f>SUM(L33:L47)</f>
        <v>32223</v>
      </c>
    </row>
    <row r="49" spans="1:12" x14ac:dyDescent="0.2">
      <c r="A49" s="281"/>
      <c r="B49" s="296" t="s">
        <v>58</v>
      </c>
      <c r="C49" s="297">
        <f t="shared" ref="C49:H49" si="2">+C48+C32</f>
        <v>5762938</v>
      </c>
      <c r="D49" s="298">
        <f t="shared" si="2"/>
        <v>349759</v>
      </c>
      <c r="E49" s="297">
        <f t="shared" si="2"/>
        <v>6149691</v>
      </c>
      <c r="F49" s="298">
        <f t="shared" si="2"/>
        <v>373584</v>
      </c>
      <c r="G49" s="297">
        <f t="shared" si="2"/>
        <v>6501233</v>
      </c>
      <c r="H49" s="298">
        <f t="shared" si="2"/>
        <v>400210</v>
      </c>
      <c r="I49" s="297">
        <f>+I48+I32</f>
        <v>6913619</v>
      </c>
      <c r="J49" s="298">
        <f>+J48+J32</f>
        <v>421179</v>
      </c>
      <c r="K49" s="297">
        <f>+K48+K32</f>
        <v>1435518</v>
      </c>
      <c r="L49" s="299">
        <f>+L48+L32</f>
        <v>91791</v>
      </c>
    </row>
    <row r="50" spans="1:12" x14ac:dyDescent="0.2">
      <c r="A50" s="281">
        <v>41</v>
      </c>
      <c r="B50" s="282" t="s">
        <v>41</v>
      </c>
      <c r="C50" s="283">
        <v>70818</v>
      </c>
      <c r="D50" s="284">
        <v>2370</v>
      </c>
      <c r="E50" s="283">
        <v>85097</v>
      </c>
      <c r="F50" s="284">
        <v>2681</v>
      </c>
      <c r="G50" s="283">
        <v>96669</v>
      </c>
      <c r="H50" s="284">
        <v>3001</v>
      </c>
      <c r="I50" s="283">
        <v>113081</v>
      </c>
      <c r="J50" s="284">
        <v>3325</v>
      </c>
      <c r="K50" s="283">
        <v>54698</v>
      </c>
      <c r="L50" s="285">
        <v>1222</v>
      </c>
    </row>
    <row r="51" spans="1:12" x14ac:dyDescent="0.2">
      <c r="A51" s="281">
        <v>42</v>
      </c>
      <c r="B51" s="282" t="s">
        <v>42</v>
      </c>
      <c r="C51" s="283">
        <v>1341</v>
      </c>
      <c r="D51" s="284">
        <v>156</v>
      </c>
      <c r="E51" s="283">
        <v>1521</v>
      </c>
      <c r="F51" s="284">
        <v>174</v>
      </c>
      <c r="G51" s="283">
        <v>1704</v>
      </c>
      <c r="H51" s="284">
        <v>203</v>
      </c>
      <c r="I51" s="283">
        <v>1934</v>
      </c>
      <c r="J51" s="284">
        <v>225</v>
      </c>
      <c r="K51" s="283">
        <v>780</v>
      </c>
      <c r="L51" s="285">
        <v>87</v>
      </c>
    </row>
    <row r="52" spans="1:12" x14ac:dyDescent="0.2">
      <c r="A52" s="281">
        <v>43</v>
      </c>
      <c r="B52" s="282" t="s">
        <v>149</v>
      </c>
      <c r="C52" s="283">
        <v>1824</v>
      </c>
      <c r="D52" s="284">
        <v>267</v>
      </c>
      <c r="E52" s="283">
        <v>2095</v>
      </c>
      <c r="F52" s="284">
        <v>310</v>
      </c>
      <c r="G52" s="283">
        <v>2328</v>
      </c>
      <c r="H52" s="284">
        <v>364</v>
      </c>
      <c r="I52" s="283">
        <v>2647</v>
      </c>
      <c r="J52" s="284">
        <v>401</v>
      </c>
      <c r="K52" s="283">
        <v>1054</v>
      </c>
      <c r="L52" s="285">
        <v>171</v>
      </c>
    </row>
    <row r="53" spans="1:12" x14ac:dyDescent="0.2">
      <c r="A53" s="281">
        <v>44</v>
      </c>
      <c r="B53" s="282" t="s">
        <v>152</v>
      </c>
      <c r="C53" s="283">
        <v>5483</v>
      </c>
      <c r="D53" s="284">
        <v>2094</v>
      </c>
      <c r="E53" s="283">
        <v>6237</v>
      </c>
      <c r="F53" s="284">
        <v>2390</v>
      </c>
      <c r="G53" s="283">
        <v>6845</v>
      </c>
      <c r="H53" s="284">
        <v>2742</v>
      </c>
      <c r="I53" s="283">
        <v>7722</v>
      </c>
      <c r="J53" s="284">
        <v>3041</v>
      </c>
      <c r="K53" s="283">
        <v>2862</v>
      </c>
      <c r="L53" s="285">
        <v>1246</v>
      </c>
    </row>
    <row r="54" spans="1:12" x14ac:dyDescent="0.2">
      <c r="A54" s="281">
        <v>45</v>
      </c>
      <c r="B54" s="282" t="s">
        <v>43</v>
      </c>
      <c r="C54" s="283">
        <v>1770</v>
      </c>
      <c r="D54" s="284">
        <v>265</v>
      </c>
      <c r="E54" s="283">
        <v>1945</v>
      </c>
      <c r="F54" s="284">
        <v>279</v>
      </c>
      <c r="G54" s="283">
        <v>2145</v>
      </c>
      <c r="H54" s="284">
        <v>308</v>
      </c>
      <c r="I54" s="283">
        <v>2390</v>
      </c>
      <c r="J54" s="284">
        <v>333</v>
      </c>
      <c r="K54" s="283">
        <v>797</v>
      </c>
      <c r="L54" s="285">
        <v>99</v>
      </c>
    </row>
    <row r="55" spans="1:12" x14ac:dyDescent="0.2">
      <c r="A55" s="281">
        <v>46</v>
      </c>
      <c r="B55" s="282" t="s">
        <v>44</v>
      </c>
      <c r="C55" s="283">
        <v>914395</v>
      </c>
      <c r="D55" s="284">
        <v>19488</v>
      </c>
      <c r="E55" s="283">
        <v>1043912</v>
      </c>
      <c r="F55" s="284">
        <v>22330</v>
      </c>
      <c r="G55" s="283">
        <v>1157577</v>
      </c>
      <c r="H55" s="284">
        <v>25675</v>
      </c>
      <c r="I55" s="283">
        <v>1305639</v>
      </c>
      <c r="J55" s="284">
        <v>28587</v>
      </c>
      <c r="K55" s="283">
        <v>511859</v>
      </c>
      <c r="L55" s="285">
        <v>12128</v>
      </c>
    </row>
    <row r="56" spans="1:12" x14ac:dyDescent="0.2">
      <c r="A56" s="281">
        <v>47</v>
      </c>
      <c r="B56" s="282" t="s">
        <v>45</v>
      </c>
      <c r="C56" s="283">
        <v>41089</v>
      </c>
      <c r="D56" s="284">
        <v>1327</v>
      </c>
      <c r="E56" s="283">
        <v>47745</v>
      </c>
      <c r="F56" s="284">
        <v>1508</v>
      </c>
      <c r="G56" s="283">
        <v>55616</v>
      </c>
      <c r="H56" s="284">
        <v>1735</v>
      </c>
      <c r="I56" s="283">
        <v>65700</v>
      </c>
      <c r="J56" s="284">
        <v>1917</v>
      </c>
      <c r="K56" s="283">
        <v>31477</v>
      </c>
      <c r="L56" s="285">
        <v>779</v>
      </c>
    </row>
    <row r="57" spans="1:12" x14ac:dyDescent="0.2">
      <c r="A57" s="281">
        <v>48</v>
      </c>
      <c r="B57" s="282" t="s">
        <v>46</v>
      </c>
      <c r="C57" s="283">
        <v>2472</v>
      </c>
      <c r="D57" s="284">
        <v>174</v>
      </c>
      <c r="E57" s="283">
        <v>2824</v>
      </c>
      <c r="F57" s="284">
        <v>188</v>
      </c>
      <c r="G57" s="283">
        <v>3154</v>
      </c>
      <c r="H57" s="284">
        <v>210</v>
      </c>
      <c r="I57" s="283">
        <v>3680</v>
      </c>
      <c r="J57" s="284">
        <v>234</v>
      </c>
      <c r="K57" s="283">
        <v>1610</v>
      </c>
      <c r="L57" s="285">
        <v>90</v>
      </c>
    </row>
    <row r="58" spans="1:12" x14ac:dyDescent="0.2">
      <c r="A58" s="281">
        <v>49</v>
      </c>
      <c r="B58" s="282" t="s">
        <v>47</v>
      </c>
      <c r="C58" s="283">
        <v>13765</v>
      </c>
      <c r="D58" s="284">
        <v>196</v>
      </c>
      <c r="E58" s="283">
        <v>16369</v>
      </c>
      <c r="F58" s="284">
        <v>223</v>
      </c>
      <c r="G58" s="283">
        <v>18894</v>
      </c>
      <c r="H58" s="284">
        <v>263</v>
      </c>
      <c r="I58" s="283">
        <v>22760</v>
      </c>
      <c r="J58" s="284">
        <v>297</v>
      </c>
      <c r="K58" s="283">
        <v>11877</v>
      </c>
      <c r="L58" s="285">
        <v>135</v>
      </c>
    </row>
    <row r="59" spans="1:12" x14ac:dyDescent="0.2">
      <c r="A59" s="281">
        <v>50</v>
      </c>
      <c r="B59" s="282" t="s">
        <v>48</v>
      </c>
      <c r="C59" s="283">
        <v>26938</v>
      </c>
      <c r="D59" s="284">
        <v>110</v>
      </c>
      <c r="E59" s="283">
        <v>31221</v>
      </c>
      <c r="F59" s="284">
        <v>136</v>
      </c>
      <c r="G59" s="283">
        <v>35212</v>
      </c>
      <c r="H59" s="284">
        <v>151</v>
      </c>
      <c r="I59" s="283">
        <v>42232</v>
      </c>
      <c r="J59" s="284">
        <v>168</v>
      </c>
      <c r="K59" s="283">
        <v>18975</v>
      </c>
      <c r="L59" s="285">
        <v>73</v>
      </c>
    </row>
    <row r="60" spans="1:12" x14ac:dyDescent="0.2">
      <c r="A60" s="281">
        <v>51</v>
      </c>
      <c r="B60" s="282" t="s">
        <v>151</v>
      </c>
      <c r="C60" s="283">
        <v>376</v>
      </c>
      <c r="D60" s="284">
        <v>49</v>
      </c>
      <c r="E60" s="283">
        <v>381</v>
      </c>
      <c r="F60" s="284">
        <v>54</v>
      </c>
      <c r="G60" s="283">
        <v>385</v>
      </c>
      <c r="H60" s="284">
        <v>56</v>
      </c>
      <c r="I60" s="283">
        <v>396</v>
      </c>
      <c r="J60" s="284">
        <v>57</v>
      </c>
      <c r="K60" s="283">
        <v>29</v>
      </c>
      <c r="L60" s="285">
        <v>12</v>
      </c>
    </row>
    <row r="61" spans="1:12" x14ac:dyDescent="0.2">
      <c r="A61" s="281">
        <v>52</v>
      </c>
      <c r="B61" s="282" t="s">
        <v>49</v>
      </c>
      <c r="C61" s="283">
        <v>19141</v>
      </c>
      <c r="D61" s="284">
        <v>2752</v>
      </c>
      <c r="E61" s="283">
        <v>20688</v>
      </c>
      <c r="F61" s="284">
        <v>2995</v>
      </c>
      <c r="G61" s="283">
        <v>21948</v>
      </c>
      <c r="H61" s="284">
        <v>3264</v>
      </c>
      <c r="I61" s="283">
        <v>23370</v>
      </c>
      <c r="J61" s="284">
        <v>3452</v>
      </c>
      <c r="K61" s="283">
        <v>5318</v>
      </c>
      <c r="L61" s="285">
        <v>988</v>
      </c>
    </row>
    <row r="62" spans="1:12" x14ac:dyDescent="0.2">
      <c r="A62" s="281">
        <v>53</v>
      </c>
      <c r="B62" s="282" t="s">
        <v>50</v>
      </c>
      <c r="C62" s="283">
        <v>3616</v>
      </c>
      <c r="D62" s="284">
        <v>203</v>
      </c>
      <c r="E62" s="283">
        <v>4105</v>
      </c>
      <c r="F62" s="284">
        <v>244</v>
      </c>
      <c r="G62" s="283">
        <v>4679</v>
      </c>
      <c r="H62" s="284">
        <v>284</v>
      </c>
      <c r="I62" s="283">
        <v>5314</v>
      </c>
      <c r="J62" s="284">
        <v>311</v>
      </c>
      <c r="K62" s="283">
        <v>2027</v>
      </c>
      <c r="L62" s="285">
        <v>122</v>
      </c>
    </row>
    <row r="63" spans="1:12" x14ac:dyDescent="0.2">
      <c r="A63" s="281">
        <v>54</v>
      </c>
      <c r="B63" s="282" t="s">
        <v>51</v>
      </c>
      <c r="C63" s="283">
        <v>109060</v>
      </c>
      <c r="D63" s="284">
        <v>268</v>
      </c>
      <c r="E63" s="283">
        <v>125823</v>
      </c>
      <c r="F63" s="284">
        <v>307</v>
      </c>
      <c r="G63" s="283">
        <v>142076</v>
      </c>
      <c r="H63" s="284">
        <v>360</v>
      </c>
      <c r="I63" s="283">
        <v>163164</v>
      </c>
      <c r="J63" s="284">
        <v>406</v>
      </c>
      <c r="K63" s="283">
        <v>70369</v>
      </c>
      <c r="L63" s="285">
        <v>196</v>
      </c>
    </row>
    <row r="64" spans="1:12" x14ac:dyDescent="0.2">
      <c r="A64" s="281">
        <v>55</v>
      </c>
      <c r="B64" s="282" t="s">
        <v>52</v>
      </c>
      <c r="C64" s="283">
        <v>1454</v>
      </c>
      <c r="D64" s="284">
        <v>74</v>
      </c>
      <c r="E64" s="283">
        <v>1631</v>
      </c>
      <c r="F64" s="284">
        <v>81</v>
      </c>
      <c r="G64" s="283">
        <v>1837</v>
      </c>
      <c r="H64" s="284">
        <v>90</v>
      </c>
      <c r="I64" s="283">
        <v>2101</v>
      </c>
      <c r="J64" s="284">
        <v>99</v>
      </c>
      <c r="K64" s="283">
        <v>826</v>
      </c>
      <c r="L64" s="285">
        <v>33</v>
      </c>
    </row>
    <row r="65" spans="1:12" x14ac:dyDescent="0.2">
      <c r="A65" s="281">
        <v>56</v>
      </c>
      <c r="B65" s="282" t="s">
        <v>53</v>
      </c>
      <c r="C65" s="283">
        <v>34261</v>
      </c>
      <c r="D65" s="284">
        <v>2433</v>
      </c>
      <c r="E65" s="283">
        <v>40263</v>
      </c>
      <c r="F65" s="284">
        <v>2787</v>
      </c>
      <c r="G65" s="283">
        <v>46400</v>
      </c>
      <c r="H65" s="284">
        <v>3152</v>
      </c>
      <c r="I65" s="283">
        <v>55112</v>
      </c>
      <c r="J65" s="284">
        <v>3474</v>
      </c>
      <c r="K65" s="283">
        <v>25238</v>
      </c>
      <c r="L65" s="285">
        <v>1337</v>
      </c>
    </row>
    <row r="66" spans="1:12" ht="17.25" customHeight="1" x14ac:dyDescent="0.2">
      <c r="A66" s="281"/>
      <c r="B66" s="282" t="s">
        <v>145</v>
      </c>
      <c r="C66" s="283"/>
      <c r="D66" s="284">
        <v>6</v>
      </c>
      <c r="E66" s="283"/>
      <c r="F66" s="284"/>
      <c r="G66" s="283"/>
      <c r="H66" s="284">
        <v>7</v>
      </c>
      <c r="I66" s="283"/>
      <c r="J66" s="284">
        <v>7</v>
      </c>
      <c r="K66" s="283"/>
      <c r="L66" s="285"/>
    </row>
    <row r="67" spans="1:12" x14ac:dyDescent="0.2">
      <c r="A67" s="281"/>
      <c r="B67" s="296" t="s">
        <v>61</v>
      </c>
      <c r="C67" s="297">
        <f t="shared" ref="C67:H67" si="3">SUM(C50:C65)</f>
        <v>1247803</v>
      </c>
      <c r="D67" s="298">
        <f t="shared" si="3"/>
        <v>32226</v>
      </c>
      <c r="E67" s="297">
        <f t="shared" si="3"/>
        <v>1431857</v>
      </c>
      <c r="F67" s="298">
        <f t="shared" si="3"/>
        <v>36687</v>
      </c>
      <c r="G67" s="297">
        <f t="shared" si="3"/>
        <v>1597469</v>
      </c>
      <c r="H67" s="298">
        <f t="shared" si="3"/>
        <v>41858</v>
      </c>
      <c r="I67" s="297">
        <f>SUM(I50:I65)</f>
        <v>1817242</v>
      </c>
      <c r="J67" s="298">
        <f>SUM(J50:J66)</f>
        <v>46334</v>
      </c>
      <c r="K67" s="297">
        <f>SUM(K50:K65)</f>
        <v>739796</v>
      </c>
      <c r="L67" s="299">
        <f>SUM(L50:L66)</f>
        <v>18718</v>
      </c>
    </row>
    <row r="68" spans="1:12" x14ac:dyDescent="0.2">
      <c r="A68" s="286"/>
      <c r="B68" s="287" t="s">
        <v>60</v>
      </c>
      <c r="C68" s="288">
        <f>C67+C48+C32</f>
        <v>7010741</v>
      </c>
      <c r="D68" s="289">
        <f>D67+D48+D32+D66</f>
        <v>381991</v>
      </c>
      <c r="E68" s="288">
        <f>E67+E48+E32</f>
        <v>7581548</v>
      </c>
      <c r="F68" s="289">
        <f t="shared" ref="F68:L68" si="4">F67+F48+F32+F66</f>
        <v>410271</v>
      </c>
      <c r="G68" s="288">
        <f t="shared" si="4"/>
        <v>8098702</v>
      </c>
      <c r="H68" s="289">
        <f t="shared" si="4"/>
        <v>442075</v>
      </c>
      <c r="I68" s="288">
        <f t="shared" si="4"/>
        <v>8730861</v>
      </c>
      <c r="J68" s="289">
        <f t="shared" si="4"/>
        <v>467520</v>
      </c>
      <c r="K68" s="288">
        <f t="shared" si="4"/>
        <v>2175314</v>
      </c>
      <c r="L68" s="290">
        <f t="shared" si="4"/>
        <v>110509</v>
      </c>
    </row>
    <row r="69" spans="1:12" x14ac:dyDescent="0.2">
      <c r="F69" s="81"/>
      <c r="G69" s="81"/>
      <c r="H69" s="81"/>
      <c r="I69" s="81"/>
      <c r="J69" s="81"/>
      <c r="K69" s="81"/>
      <c r="L69" s="81"/>
    </row>
    <row r="73" spans="1:12" x14ac:dyDescent="0.2">
      <c r="F73" s="82"/>
    </row>
    <row r="74" spans="1:12" ht="14.25" x14ac:dyDescent="0.2">
      <c r="A74" s="83"/>
      <c r="B74" s="83"/>
      <c r="C74" s="84"/>
      <c r="D74" s="85"/>
    </row>
    <row r="75" spans="1:12" ht="14.25" x14ac:dyDescent="0.2">
      <c r="A75" s="83"/>
      <c r="B75" s="83"/>
      <c r="C75" s="84"/>
      <c r="D75" s="85"/>
    </row>
    <row r="76" spans="1:12" ht="14.25" x14ac:dyDescent="0.2">
      <c r="A76" s="83"/>
      <c r="B76" s="83"/>
      <c r="C76" s="84"/>
      <c r="D76" s="85"/>
    </row>
    <row r="77" spans="1:12" ht="14.25" x14ac:dyDescent="0.2">
      <c r="A77" s="83"/>
      <c r="B77" s="83"/>
      <c r="C77" s="84"/>
      <c r="D77" s="85"/>
    </row>
    <row r="78" spans="1:12" ht="14.25" x14ac:dyDescent="0.2">
      <c r="A78" s="83"/>
      <c r="B78" s="83"/>
      <c r="C78" s="84"/>
      <c r="D78" s="85"/>
    </row>
    <row r="79" spans="1:12" ht="14.25" x14ac:dyDescent="0.2">
      <c r="A79" s="83"/>
      <c r="B79" s="83"/>
      <c r="C79" s="84"/>
      <c r="D79" s="85"/>
    </row>
    <row r="80" spans="1:12" ht="14.25" x14ac:dyDescent="0.2">
      <c r="A80" s="83"/>
      <c r="B80" s="83"/>
      <c r="C80" s="84"/>
      <c r="D80" s="85"/>
    </row>
    <row r="81" spans="1:4" ht="14.25" x14ac:dyDescent="0.2">
      <c r="A81" s="83"/>
      <c r="B81" s="83"/>
      <c r="C81" s="84"/>
      <c r="D81" s="85"/>
    </row>
    <row r="82" spans="1:4" ht="14.25" x14ac:dyDescent="0.2">
      <c r="A82" s="83"/>
      <c r="B82" s="83"/>
      <c r="C82" s="84"/>
      <c r="D82" s="85"/>
    </row>
    <row r="83" spans="1:4" ht="14.25" x14ac:dyDescent="0.2">
      <c r="A83" s="83"/>
      <c r="B83" s="83"/>
      <c r="C83" s="84"/>
      <c r="D83" s="85"/>
    </row>
    <row r="84" spans="1:4" ht="14.25" x14ac:dyDescent="0.2">
      <c r="A84" s="83"/>
      <c r="B84" s="83"/>
      <c r="C84" s="84"/>
      <c r="D84" s="85"/>
    </row>
    <row r="85" spans="1:4" ht="14.25" x14ac:dyDescent="0.2">
      <c r="A85" s="83"/>
      <c r="B85" s="83"/>
      <c r="C85" s="84"/>
      <c r="D85" s="85"/>
    </row>
    <row r="86" spans="1:4" ht="14.25" x14ac:dyDescent="0.2">
      <c r="A86" s="83"/>
      <c r="B86" s="83"/>
      <c r="C86" s="84"/>
      <c r="D86" s="85"/>
    </row>
    <row r="87" spans="1:4" ht="14.25" x14ac:dyDescent="0.2">
      <c r="A87" s="83"/>
      <c r="B87" s="83"/>
      <c r="C87" s="84"/>
      <c r="D87" s="85"/>
    </row>
    <row r="88" spans="1:4" ht="14.25" x14ac:dyDescent="0.2">
      <c r="A88" s="83"/>
      <c r="B88" s="83"/>
      <c r="C88" s="84"/>
      <c r="D88" s="85"/>
    </row>
    <row r="89" spans="1:4" ht="14.25" x14ac:dyDescent="0.2">
      <c r="A89" s="83"/>
      <c r="B89" s="83"/>
      <c r="C89" s="84"/>
      <c r="D89" s="85"/>
    </row>
    <row r="90" spans="1:4" ht="14.25" x14ac:dyDescent="0.2">
      <c r="A90" s="83"/>
      <c r="B90" s="83"/>
      <c r="C90" s="84"/>
      <c r="D90" s="85"/>
    </row>
    <row r="91" spans="1:4" ht="14.25" x14ac:dyDescent="0.2">
      <c r="A91" s="83"/>
      <c r="B91" s="83"/>
      <c r="C91" s="84"/>
      <c r="D91" s="85"/>
    </row>
    <row r="92" spans="1:4" ht="14.25" x14ac:dyDescent="0.2">
      <c r="A92" s="83"/>
      <c r="B92" s="83"/>
      <c r="C92" s="84"/>
      <c r="D92" s="85"/>
    </row>
    <row r="93" spans="1:4" ht="14.25" x14ac:dyDescent="0.2">
      <c r="A93" s="83"/>
      <c r="B93" s="83"/>
      <c r="C93" s="84"/>
      <c r="D93" s="85"/>
    </row>
    <row r="94" spans="1:4" ht="14.25" x14ac:dyDescent="0.2">
      <c r="A94" s="83"/>
      <c r="B94" s="83"/>
      <c r="C94" s="84"/>
      <c r="D94" s="85"/>
    </row>
    <row r="95" spans="1:4" ht="14.25" x14ac:dyDescent="0.2">
      <c r="A95" s="83"/>
      <c r="B95" s="83"/>
      <c r="C95" s="84"/>
      <c r="D95" s="85"/>
    </row>
    <row r="96" spans="1:4" ht="14.25" x14ac:dyDescent="0.2">
      <c r="A96" s="83"/>
      <c r="B96" s="83"/>
      <c r="C96" s="84"/>
      <c r="D96" s="85"/>
    </row>
    <row r="97" spans="1:4" ht="14.25" x14ac:dyDescent="0.2">
      <c r="A97" s="83"/>
      <c r="B97" s="83"/>
      <c r="C97" s="84"/>
      <c r="D97" s="85"/>
    </row>
    <row r="98" spans="1:4" ht="14.25" x14ac:dyDescent="0.2">
      <c r="A98" s="83"/>
      <c r="B98" s="83"/>
      <c r="C98" s="84"/>
      <c r="D98" s="85"/>
    </row>
    <row r="99" spans="1:4" ht="14.25" x14ac:dyDescent="0.2">
      <c r="A99" s="83"/>
      <c r="B99" s="83"/>
      <c r="C99" s="84"/>
      <c r="D99" s="85"/>
    </row>
    <row r="100" spans="1:4" ht="14.25" x14ac:dyDescent="0.2">
      <c r="A100" s="83"/>
      <c r="B100" s="83"/>
      <c r="C100" s="84"/>
      <c r="D100" s="85"/>
    </row>
    <row r="101" spans="1:4" ht="14.25" x14ac:dyDescent="0.2">
      <c r="A101" s="83"/>
      <c r="B101" s="83"/>
      <c r="C101" s="84"/>
      <c r="D101" s="85"/>
    </row>
    <row r="102" spans="1:4" ht="14.25" x14ac:dyDescent="0.2">
      <c r="A102" s="83"/>
      <c r="B102" s="83"/>
      <c r="C102" s="84"/>
      <c r="D102" s="85"/>
    </row>
    <row r="103" spans="1:4" ht="14.25" x14ac:dyDescent="0.2">
      <c r="A103" s="83"/>
      <c r="B103" s="83"/>
      <c r="C103" s="84"/>
      <c r="D103" s="85"/>
    </row>
    <row r="104" spans="1:4" ht="14.25" x14ac:dyDescent="0.2">
      <c r="A104" s="83"/>
      <c r="B104" s="83"/>
      <c r="C104" s="84"/>
      <c r="D104" s="85"/>
    </row>
    <row r="105" spans="1:4" ht="14.25" x14ac:dyDescent="0.2">
      <c r="A105" s="83"/>
      <c r="B105" s="83"/>
      <c r="C105" s="84"/>
      <c r="D105" s="85"/>
    </row>
    <row r="106" spans="1:4" ht="14.25" x14ac:dyDescent="0.2">
      <c r="A106" s="83"/>
      <c r="B106" s="83"/>
      <c r="C106" s="84"/>
      <c r="D106" s="85"/>
    </row>
    <row r="107" spans="1:4" ht="14.25" x14ac:dyDescent="0.2">
      <c r="A107" s="83"/>
      <c r="B107" s="83"/>
      <c r="C107" s="84"/>
      <c r="D107" s="85"/>
    </row>
    <row r="108" spans="1:4" ht="14.25" x14ac:dyDescent="0.2">
      <c r="A108" s="83"/>
      <c r="B108" s="83"/>
      <c r="C108" s="84"/>
      <c r="D108" s="85"/>
    </row>
    <row r="109" spans="1:4" ht="14.25" x14ac:dyDescent="0.2">
      <c r="A109" s="83"/>
      <c r="B109" s="83"/>
      <c r="C109" s="84"/>
      <c r="D109" s="85"/>
    </row>
    <row r="110" spans="1:4" ht="14.25" x14ac:dyDescent="0.2">
      <c r="A110" s="83"/>
      <c r="B110" s="83"/>
      <c r="C110" s="84"/>
      <c r="D110" s="85"/>
    </row>
    <row r="111" spans="1:4" ht="14.25" x14ac:dyDescent="0.2">
      <c r="A111" s="83"/>
      <c r="B111" s="83"/>
      <c r="C111" s="84"/>
      <c r="D111" s="85"/>
    </row>
    <row r="112" spans="1:4" ht="14.25" x14ac:dyDescent="0.2">
      <c r="A112" s="83"/>
      <c r="B112" s="83"/>
      <c r="C112" s="84"/>
      <c r="D112" s="85"/>
    </row>
    <row r="113" spans="1:4" ht="14.25" x14ac:dyDescent="0.2">
      <c r="A113" s="83"/>
      <c r="B113" s="83"/>
      <c r="C113" s="84"/>
      <c r="D113" s="85"/>
    </row>
    <row r="114" spans="1:4" ht="14.25" x14ac:dyDescent="0.2">
      <c r="A114" s="83"/>
      <c r="B114" s="83"/>
      <c r="C114" s="84"/>
      <c r="D114" s="85"/>
    </row>
    <row r="115" spans="1:4" ht="14.25" x14ac:dyDescent="0.2">
      <c r="A115" s="83"/>
      <c r="B115" s="83"/>
      <c r="C115" s="84"/>
      <c r="D115" s="85"/>
    </row>
    <row r="116" spans="1:4" ht="14.25" x14ac:dyDescent="0.2">
      <c r="A116" s="83"/>
      <c r="B116" s="83"/>
      <c r="C116" s="84"/>
      <c r="D116" s="85"/>
    </row>
    <row r="117" spans="1:4" ht="14.25" x14ac:dyDescent="0.2">
      <c r="A117" s="83"/>
      <c r="B117" s="83"/>
      <c r="C117" s="84"/>
      <c r="D117" s="85"/>
    </row>
    <row r="118" spans="1:4" ht="14.25" x14ac:dyDescent="0.2">
      <c r="A118" s="83"/>
      <c r="B118" s="83"/>
      <c r="C118" s="84"/>
      <c r="D118" s="85"/>
    </row>
    <row r="119" spans="1:4" ht="14.25" x14ac:dyDescent="0.2">
      <c r="A119" s="83"/>
      <c r="B119" s="83"/>
      <c r="C119" s="84"/>
      <c r="D119" s="85"/>
    </row>
    <row r="120" spans="1:4" ht="14.25" x14ac:dyDescent="0.2">
      <c r="A120" s="83"/>
      <c r="B120" s="83"/>
      <c r="C120" s="84"/>
      <c r="D120" s="85"/>
    </row>
    <row r="121" spans="1:4" ht="14.25" x14ac:dyDescent="0.2">
      <c r="A121" s="83"/>
      <c r="B121" s="83"/>
      <c r="C121" s="84"/>
      <c r="D121" s="85"/>
    </row>
    <row r="122" spans="1:4" ht="14.25" x14ac:dyDescent="0.2">
      <c r="A122" s="83"/>
      <c r="B122" s="83"/>
      <c r="C122" s="84"/>
      <c r="D122" s="85"/>
    </row>
    <row r="123" spans="1:4" ht="14.25" x14ac:dyDescent="0.2">
      <c r="A123" s="83"/>
      <c r="B123" s="83"/>
      <c r="C123" s="84"/>
      <c r="D123" s="85"/>
    </row>
    <row r="124" spans="1:4" ht="14.25" x14ac:dyDescent="0.2">
      <c r="A124" s="83"/>
      <c r="B124" s="83"/>
      <c r="C124" s="84"/>
      <c r="D124" s="85"/>
    </row>
    <row r="125" spans="1:4" ht="14.25" x14ac:dyDescent="0.2">
      <c r="A125" s="83"/>
      <c r="B125" s="83"/>
      <c r="C125" s="84"/>
      <c r="D125" s="85"/>
    </row>
    <row r="126" spans="1:4" ht="14.25" x14ac:dyDescent="0.2">
      <c r="A126" s="83"/>
      <c r="B126" s="83"/>
      <c r="C126" s="84"/>
      <c r="D126" s="85"/>
    </row>
    <row r="127" spans="1:4" ht="14.25" x14ac:dyDescent="0.2">
      <c r="A127" s="83"/>
      <c r="B127" s="83"/>
      <c r="C127" s="84"/>
      <c r="D127" s="85"/>
    </row>
    <row r="128" spans="1:4" ht="14.25" x14ac:dyDescent="0.2">
      <c r="A128" s="83"/>
      <c r="B128" s="83"/>
      <c r="C128" s="84"/>
      <c r="D128" s="85"/>
    </row>
    <row r="129" spans="1:4" ht="14.25" x14ac:dyDescent="0.2">
      <c r="A129" s="83"/>
      <c r="B129" s="83"/>
      <c r="C129" s="84"/>
      <c r="D129" s="85"/>
    </row>
    <row r="130" spans="1:4" x14ac:dyDescent="0.2">
      <c r="A130" s="72"/>
      <c r="B130" s="72"/>
      <c r="C130" s="72"/>
      <c r="D130" s="85"/>
    </row>
    <row r="131" spans="1:4" x14ac:dyDescent="0.2">
      <c r="A131" s="72"/>
      <c r="B131" s="72"/>
      <c r="C131" s="72"/>
      <c r="D131" s="85"/>
    </row>
    <row r="132" spans="1:4" x14ac:dyDescent="0.2">
      <c r="A132" s="72"/>
      <c r="B132" s="72"/>
      <c r="C132" s="72"/>
      <c r="D132" s="85"/>
    </row>
  </sheetData>
  <mergeCells count="11">
    <mergeCell ref="N18:R18"/>
    <mergeCell ref="G4:H4"/>
    <mergeCell ref="I4:J4"/>
    <mergeCell ref="K4:L4"/>
    <mergeCell ref="K5:K6"/>
    <mergeCell ref="L5:L6"/>
    <mergeCell ref="A2:L2"/>
    <mergeCell ref="A4:A6"/>
    <mergeCell ref="B4:B6"/>
    <mergeCell ref="C4:D4"/>
    <mergeCell ref="E4:F4"/>
  </mergeCells>
  <phoneticPr fontId="2" type="noConversion"/>
  <pageMargins left="0.74803149606299213" right="0.74803149606299213" top="0.98425196850393704" bottom="0.98425196850393704" header="0" footer="0"/>
  <pageSetup scale="28" orientation="portrait" r:id="rId1"/>
  <headerFooter alignWithMargins="0"/>
  <ignoredErrors>
    <ignoredError sqref="D32:L32 D67:I67 K67:L67" formulaRange="1"/>
    <ignoredError sqref="D68:L68" formula="1"/>
    <ignoredError sqref="J67" formula="1"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2:V146"/>
  <sheetViews>
    <sheetView showGridLines="0" zoomScaleNormal="100" workbookViewId="0">
      <pane xSplit="2" ySplit="4" topLeftCell="C5" activePane="bottomRight" state="frozen"/>
      <selection pane="topRight" activeCell="C1" sqref="C1"/>
      <selection pane="bottomLeft" activeCell="A5" sqref="A5"/>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2.7109375" style="75" customWidth="1"/>
    <col min="10" max="10" width="17.42578125" style="75" customWidth="1"/>
    <col min="11" max="12" width="14" style="75" customWidth="1"/>
    <col min="13" max="13" width="10.140625" style="75" customWidth="1"/>
    <col min="14" max="20" width="11.42578125" style="75"/>
    <col min="21" max="21" width="4" style="75" customWidth="1"/>
    <col min="22" max="16384" width="11.42578125" style="75"/>
  </cols>
  <sheetData>
    <row r="2" spans="1:22" ht="16.899999999999999" customHeight="1" x14ac:dyDescent="0.2">
      <c r="A2" s="393" t="s">
        <v>429</v>
      </c>
      <c r="B2" s="393"/>
      <c r="C2" s="393"/>
      <c r="D2" s="393"/>
      <c r="E2" s="393"/>
      <c r="F2" s="393"/>
      <c r="G2" s="393"/>
      <c r="H2" s="393"/>
      <c r="I2" s="393"/>
      <c r="J2" s="393"/>
      <c r="K2" s="393"/>
      <c r="L2" s="393"/>
      <c r="M2" s="86"/>
    </row>
    <row r="3" spans="1:22" ht="16.899999999999999" customHeight="1" x14ac:dyDescent="0.2">
      <c r="A3" s="295"/>
      <c r="B3" s="295"/>
      <c r="C3" s="295"/>
      <c r="D3" s="295"/>
      <c r="E3" s="295"/>
      <c r="F3" s="295"/>
      <c r="G3" s="295"/>
      <c r="H3" s="295"/>
      <c r="I3" s="86"/>
      <c r="J3" s="86"/>
      <c r="K3" s="86"/>
      <c r="L3" s="86"/>
      <c r="M3" s="86"/>
    </row>
    <row r="4" spans="1:22" ht="30" customHeight="1" x14ac:dyDescent="0.2">
      <c r="A4" s="394" t="s">
        <v>233</v>
      </c>
      <c r="B4" s="402" t="s">
        <v>0</v>
      </c>
      <c r="C4" s="405" t="s">
        <v>442</v>
      </c>
      <c r="D4" s="405"/>
      <c r="E4" s="405" t="s">
        <v>443</v>
      </c>
      <c r="F4" s="405"/>
      <c r="G4" s="405" t="s">
        <v>444</v>
      </c>
      <c r="H4" s="405"/>
      <c r="I4" s="405" t="s">
        <v>445</v>
      </c>
      <c r="J4" s="405"/>
      <c r="K4" s="400" t="s">
        <v>446</v>
      </c>
      <c r="L4" s="401"/>
      <c r="M4" s="87"/>
    </row>
    <row r="5" spans="1:22" ht="15" customHeight="1" x14ac:dyDescent="0.2">
      <c r="A5" s="395"/>
      <c r="B5" s="403"/>
      <c r="C5" s="276" t="s">
        <v>54</v>
      </c>
      <c r="D5" s="277" t="s">
        <v>55</v>
      </c>
      <c r="E5" s="276" t="s">
        <v>54</v>
      </c>
      <c r="F5" s="277" t="s">
        <v>55</v>
      </c>
      <c r="G5" s="276" t="s">
        <v>54</v>
      </c>
      <c r="H5" s="277" t="s">
        <v>55</v>
      </c>
      <c r="I5" s="276" t="s">
        <v>54</v>
      </c>
      <c r="J5" s="277" t="s">
        <v>55</v>
      </c>
      <c r="K5" s="406" t="s">
        <v>54</v>
      </c>
      <c r="L5" s="408" t="s">
        <v>55</v>
      </c>
      <c r="M5" s="88"/>
      <c r="V5" s="80"/>
    </row>
    <row r="6" spans="1:22" ht="15" customHeight="1" x14ac:dyDescent="0.2">
      <c r="A6" s="396"/>
      <c r="B6" s="404"/>
      <c r="C6" s="279">
        <v>40265</v>
      </c>
      <c r="D6" s="280">
        <v>40265</v>
      </c>
      <c r="E6" s="279">
        <v>40356</v>
      </c>
      <c r="F6" s="280">
        <v>40418</v>
      </c>
      <c r="G6" s="279">
        <v>40448</v>
      </c>
      <c r="H6" s="280">
        <v>40449</v>
      </c>
      <c r="I6" s="279">
        <v>40545</v>
      </c>
      <c r="J6" s="280">
        <v>40545</v>
      </c>
      <c r="K6" s="407"/>
      <c r="L6" s="409"/>
      <c r="M6" s="88"/>
    </row>
    <row r="7" spans="1:22" x14ac:dyDescent="0.2">
      <c r="A7" s="281">
        <v>1</v>
      </c>
      <c r="B7" s="282" t="s">
        <v>1</v>
      </c>
      <c r="C7" s="283">
        <v>16686</v>
      </c>
      <c r="D7" s="284">
        <v>1488</v>
      </c>
      <c r="E7" s="283">
        <v>17566</v>
      </c>
      <c r="F7" s="284">
        <v>1560</v>
      </c>
      <c r="G7" s="283">
        <v>18400</v>
      </c>
      <c r="H7" s="284">
        <v>1647</v>
      </c>
      <c r="I7" s="283">
        <v>19288</v>
      </c>
      <c r="J7" s="284">
        <v>1748</v>
      </c>
      <c r="K7" s="283">
        <f>$I7-'[1]Año 2009'!$I7</f>
        <v>3141</v>
      </c>
      <c r="L7" s="285">
        <f>$J7-'[1]Año 2009'!$J7</f>
        <v>338</v>
      </c>
      <c r="M7" s="89"/>
      <c r="O7" s="20"/>
      <c r="P7" s="20"/>
    </row>
    <row r="8" spans="1:22" x14ac:dyDescent="0.2">
      <c r="A8" s="281">
        <v>2</v>
      </c>
      <c r="B8" s="282" t="s">
        <v>2</v>
      </c>
      <c r="C8" s="283">
        <v>34053</v>
      </c>
      <c r="D8" s="284">
        <v>1616</v>
      </c>
      <c r="E8" s="283">
        <v>35855</v>
      </c>
      <c r="F8" s="284">
        <v>1715</v>
      </c>
      <c r="G8" s="283">
        <v>37430</v>
      </c>
      <c r="H8" s="284">
        <v>1812</v>
      </c>
      <c r="I8" s="283">
        <v>39093</v>
      </c>
      <c r="J8" s="284">
        <v>1909</v>
      </c>
      <c r="K8" s="283">
        <f>$I8-'[1]Año 2009'!$I8</f>
        <v>6306</v>
      </c>
      <c r="L8" s="285">
        <f>$J8-'[1]Año 2009'!$J8</f>
        <v>387</v>
      </c>
      <c r="M8" s="89"/>
      <c r="O8" s="20"/>
      <c r="P8" s="20"/>
    </row>
    <row r="9" spans="1:22" x14ac:dyDescent="0.2">
      <c r="A9" s="281">
        <v>3</v>
      </c>
      <c r="B9" s="282" t="s">
        <v>3</v>
      </c>
      <c r="C9" s="283">
        <v>73040</v>
      </c>
      <c r="D9" s="284">
        <v>5666</v>
      </c>
      <c r="E9" s="283">
        <v>77274</v>
      </c>
      <c r="F9" s="284">
        <v>6018</v>
      </c>
      <c r="G9" s="283">
        <v>82080</v>
      </c>
      <c r="H9" s="284">
        <v>6367</v>
      </c>
      <c r="I9" s="283">
        <v>119806</v>
      </c>
      <c r="J9" s="284">
        <v>6751</v>
      </c>
      <c r="K9" s="283">
        <f>$I9-'[1]Año 2009'!$I9</f>
        <v>49167</v>
      </c>
      <c r="L9" s="285">
        <f>$J9-'[1]Año 2009'!$J9</f>
        <v>1473</v>
      </c>
      <c r="M9" s="89"/>
      <c r="O9" s="20"/>
      <c r="P9" s="20"/>
    </row>
    <row r="10" spans="1:22" x14ac:dyDescent="0.2">
      <c r="A10" s="281">
        <v>4</v>
      </c>
      <c r="B10" s="282" t="s">
        <v>4</v>
      </c>
      <c r="C10" s="283">
        <v>60996</v>
      </c>
      <c r="D10" s="284">
        <v>2966</v>
      </c>
      <c r="E10" s="283">
        <v>64646</v>
      </c>
      <c r="F10" s="284">
        <v>3169</v>
      </c>
      <c r="G10" s="283">
        <v>68145</v>
      </c>
      <c r="H10" s="284">
        <v>3413</v>
      </c>
      <c r="I10" s="283">
        <v>71958</v>
      </c>
      <c r="J10" s="284">
        <v>3656</v>
      </c>
      <c r="K10" s="283">
        <f>$I10-'[1]Año 2009'!$I10</f>
        <v>13411</v>
      </c>
      <c r="L10" s="285">
        <f>$J10-'[1]Año 2009'!$J10</f>
        <v>946</v>
      </c>
      <c r="M10" s="89"/>
    </row>
    <row r="11" spans="1:22" x14ac:dyDescent="0.2">
      <c r="A11" s="281">
        <v>5</v>
      </c>
      <c r="B11" s="282" t="s">
        <v>5</v>
      </c>
      <c r="C11" s="283">
        <v>280059</v>
      </c>
      <c r="D11" s="284">
        <v>4146</v>
      </c>
      <c r="E11" s="283">
        <v>302909</v>
      </c>
      <c r="F11" s="284">
        <v>4362</v>
      </c>
      <c r="G11" s="283">
        <v>324779</v>
      </c>
      <c r="H11" s="284">
        <v>4646</v>
      </c>
      <c r="I11" s="283">
        <v>351631</v>
      </c>
      <c r="J11" s="284">
        <v>4901</v>
      </c>
      <c r="K11" s="283">
        <f>$I11-'[1]Año 2009'!$I11</f>
        <v>87172</v>
      </c>
      <c r="L11" s="285">
        <f>$J11-'[1]Año 2009'!$J11</f>
        <v>1020</v>
      </c>
      <c r="M11" s="89"/>
    </row>
    <row r="12" spans="1:22" x14ac:dyDescent="0.2">
      <c r="A12" s="281">
        <v>6</v>
      </c>
      <c r="B12" s="282" t="s">
        <v>6</v>
      </c>
      <c r="C12" s="283">
        <v>4657</v>
      </c>
      <c r="D12" s="284">
        <v>4360</v>
      </c>
      <c r="E12" s="283">
        <v>4839</v>
      </c>
      <c r="F12" s="284">
        <v>4501</v>
      </c>
      <c r="G12" s="283">
        <v>5564</v>
      </c>
      <c r="H12" s="284">
        <v>4614</v>
      </c>
      <c r="I12" s="283">
        <v>5746</v>
      </c>
      <c r="J12" s="284">
        <v>4735</v>
      </c>
      <c r="K12" s="283">
        <f>$I12-'[1]Año 2009'!$I12</f>
        <v>1227</v>
      </c>
      <c r="L12" s="285">
        <f>$J12-'[1]Año 2009'!$J12</f>
        <v>508</v>
      </c>
      <c r="M12" s="89"/>
    </row>
    <row r="13" spans="1:22" x14ac:dyDescent="0.2">
      <c r="A13" s="281">
        <v>7</v>
      </c>
      <c r="B13" s="282" t="s">
        <v>7</v>
      </c>
      <c r="C13" s="283">
        <v>611212</v>
      </c>
      <c r="D13" s="284">
        <v>50311</v>
      </c>
      <c r="E13" s="283">
        <v>629674</v>
      </c>
      <c r="F13" s="284">
        <v>52110</v>
      </c>
      <c r="G13" s="283">
        <v>647933</v>
      </c>
      <c r="H13" s="284">
        <v>54242</v>
      </c>
      <c r="I13" s="283">
        <v>666577</v>
      </c>
      <c r="J13" s="284">
        <v>56432</v>
      </c>
      <c r="K13" s="283">
        <f>$I13-'[1]Año 2009'!$I13</f>
        <v>66674</v>
      </c>
      <c r="L13" s="285">
        <f>$J13-'[1]Año 2009'!$J13</f>
        <v>7964</v>
      </c>
      <c r="M13" s="89"/>
    </row>
    <row r="14" spans="1:22" x14ac:dyDescent="0.2">
      <c r="A14" s="281">
        <v>8</v>
      </c>
      <c r="B14" s="282" t="s">
        <v>8</v>
      </c>
      <c r="C14" s="283">
        <v>45324</v>
      </c>
      <c r="D14" s="284">
        <v>10258</v>
      </c>
      <c r="E14" s="283">
        <v>47711</v>
      </c>
      <c r="F14" s="284">
        <v>10812</v>
      </c>
      <c r="G14" s="283">
        <v>49932</v>
      </c>
      <c r="H14" s="284">
        <v>11344</v>
      </c>
      <c r="I14" s="283">
        <v>52348</v>
      </c>
      <c r="J14" s="284">
        <v>11907</v>
      </c>
      <c r="K14" s="283">
        <f>$I14-'[1]Año 2009'!$I14</f>
        <v>8609</v>
      </c>
      <c r="L14" s="285">
        <f>$J14-'[1]Año 2009'!$J14</f>
        <v>2219</v>
      </c>
      <c r="M14" s="89"/>
    </row>
    <row r="15" spans="1:22" x14ac:dyDescent="0.2">
      <c r="A15" s="281">
        <v>9</v>
      </c>
      <c r="B15" s="282" t="s">
        <v>9</v>
      </c>
      <c r="C15" s="283">
        <v>3278</v>
      </c>
      <c r="D15" s="284">
        <v>156</v>
      </c>
      <c r="E15" s="283">
        <v>3557</v>
      </c>
      <c r="F15" s="284">
        <v>161</v>
      </c>
      <c r="G15" s="283">
        <v>3825</v>
      </c>
      <c r="H15" s="284">
        <v>168</v>
      </c>
      <c r="I15" s="283">
        <v>4078</v>
      </c>
      <c r="J15" s="284">
        <v>181</v>
      </c>
      <c r="K15" s="283">
        <f>$I15-'[1]Año 2009'!$I15</f>
        <v>986</v>
      </c>
      <c r="L15" s="285">
        <f>$J15-'[1]Año 2009'!$J15</f>
        <v>35</v>
      </c>
      <c r="M15" s="89"/>
    </row>
    <row r="16" spans="1:22" x14ac:dyDescent="0.2">
      <c r="A16" s="281">
        <v>10</v>
      </c>
      <c r="B16" s="282" t="s">
        <v>10</v>
      </c>
      <c r="C16" s="283">
        <v>2799</v>
      </c>
      <c r="D16" s="284">
        <v>730</v>
      </c>
      <c r="E16" s="283">
        <v>2952</v>
      </c>
      <c r="F16" s="284">
        <v>770</v>
      </c>
      <c r="G16" s="283">
        <v>3080</v>
      </c>
      <c r="H16" s="284">
        <v>807</v>
      </c>
      <c r="I16" s="283">
        <v>3258</v>
      </c>
      <c r="J16" s="284">
        <v>846</v>
      </c>
      <c r="K16" s="283">
        <f>$I16-'[1]Año 2009'!$I16</f>
        <v>525</v>
      </c>
      <c r="L16" s="285">
        <f>$J16-'[1]Año 2009'!$J16</f>
        <v>165</v>
      </c>
      <c r="M16" s="89"/>
    </row>
    <row r="17" spans="1:19" x14ac:dyDescent="0.2">
      <c r="A17" s="281">
        <v>11</v>
      </c>
      <c r="B17" s="282" t="s">
        <v>11</v>
      </c>
      <c r="C17" s="283">
        <v>244413</v>
      </c>
      <c r="D17" s="284">
        <v>8771</v>
      </c>
      <c r="E17" s="283">
        <v>256809</v>
      </c>
      <c r="F17" s="284">
        <v>9325</v>
      </c>
      <c r="G17" s="283">
        <v>267880</v>
      </c>
      <c r="H17" s="284">
        <v>9793</v>
      </c>
      <c r="I17" s="283">
        <v>280881</v>
      </c>
      <c r="J17" s="284">
        <v>10272</v>
      </c>
      <c r="K17" s="283">
        <f>$I17-'[1]Año 2009'!$I17</f>
        <v>44591</v>
      </c>
      <c r="L17" s="285">
        <f>$J17-'[1]Año 2009'!$J17</f>
        <v>2029</v>
      </c>
      <c r="M17" s="89"/>
    </row>
    <row r="18" spans="1:19" ht="15" x14ac:dyDescent="0.2">
      <c r="A18" s="281">
        <v>12</v>
      </c>
      <c r="B18" s="282" t="s">
        <v>12</v>
      </c>
      <c r="C18" s="283">
        <v>9570</v>
      </c>
      <c r="D18" s="284">
        <v>709</v>
      </c>
      <c r="E18" s="283">
        <v>10095</v>
      </c>
      <c r="F18" s="284">
        <v>737</v>
      </c>
      <c r="G18" s="283">
        <v>10580</v>
      </c>
      <c r="H18" s="284">
        <v>772</v>
      </c>
      <c r="I18" s="283">
        <v>11119</v>
      </c>
      <c r="J18" s="284">
        <v>825</v>
      </c>
      <c r="K18" s="283">
        <f>$I18-'[1]Año 2009'!$I18</f>
        <v>1833</v>
      </c>
      <c r="L18" s="285">
        <f>$J18-'[1]Año 2009'!$J18</f>
        <v>154</v>
      </c>
      <c r="M18" s="89"/>
      <c r="O18" s="378"/>
      <c r="P18" s="378"/>
      <c r="Q18" s="378"/>
      <c r="R18" s="378"/>
      <c r="S18" s="378"/>
    </row>
    <row r="19" spans="1:19" x14ac:dyDescent="0.2">
      <c r="A19" s="281">
        <v>13</v>
      </c>
      <c r="B19" s="282" t="s">
        <v>13</v>
      </c>
      <c r="C19" s="283">
        <v>1781</v>
      </c>
      <c r="D19" s="284">
        <v>182</v>
      </c>
      <c r="E19" s="283">
        <v>1865</v>
      </c>
      <c r="F19" s="284">
        <v>194</v>
      </c>
      <c r="G19" s="283">
        <v>1946</v>
      </c>
      <c r="H19" s="284">
        <v>207</v>
      </c>
      <c r="I19" s="283">
        <v>2030</v>
      </c>
      <c r="J19" s="284">
        <v>217</v>
      </c>
      <c r="K19" s="283">
        <f>$I19-'[1]Año 2009'!$I19</f>
        <v>303</v>
      </c>
      <c r="L19" s="285">
        <f>$J19-'[1]Año 2009'!$J19</f>
        <v>40</v>
      </c>
      <c r="M19" s="89"/>
    </row>
    <row r="20" spans="1:19" x14ac:dyDescent="0.2">
      <c r="A20" s="281">
        <v>14</v>
      </c>
      <c r="B20" s="282" t="s">
        <v>14</v>
      </c>
      <c r="C20" s="283">
        <v>5331</v>
      </c>
      <c r="D20" s="284">
        <v>556</v>
      </c>
      <c r="E20" s="283">
        <v>5601</v>
      </c>
      <c r="F20" s="284">
        <v>585</v>
      </c>
      <c r="G20" s="283">
        <v>5818</v>
      </c>
      <c r="H20" s="284">
        <v>615</v>
      </c>
      <c r="I20" s="283">
        <v>6058</v>
      </c>
      <c r="J20" s="284">
        <v>657</v>
      </c>
      <c r="K20" s="283">
        <f>$I20-'[1]Año 2009'!$I20</f>
        <v>915</v>
      </c>
      <c r="L20" s="285">
        <f>$J20-'[1]Año 2009'!$J20</f>
        <v>135</v>
      </c>
      <c r="M20" s="89"/>
    </row>
    <row r="21" spans="1:19" x14ac:dyDescent="0.2">
      <c r="A21" s="281">
        <v>15</v>
      </c>
      <c r="B21" s="282" t="s">
        <v>15</v>
      </c>
      <c r="C21" s="283">
        <v>13253</v>
      </c>
      <c r="D21" s="284">
        <v>1077</v>
      </c>
      <c r="E21" s="283">
        <v>13953</v>
      </c>
      <c r="F21" s="284">
        <v>1152</v>
      </c>
      <c r="G21" s="283">
        <v>14560</v>
      </c>
      <c r="H21" s="284">
        <v>1224</v>
      </c>
      <c r="I21" s="283">
        <v>15066</v>
      </c>
      <c r="J21" s="284">
        <v>1290</v>
      </c>
      <c r="K21" s="283">
        <f>$I21-'[1]Año 2009'!$I21</f>
        <v>2238</v>
      </c>
      <c r="L21" s="285">
        <f>$J21-'[1]Año 2009'!$J21</f>
        <v>269</v>
      </c>
      <c r="M21" s="89"/>
    </row>
    <row r="22" spans="1:19" x14ac:dyDescent="0.2">
      <c r="A22" s="281">
        <v>16</v>
      </c>
      <c r="B22" s="282" t="s">
        <v>16</v>
      </c>
      <c r="C22" s="283">
        <v>8654</v>
      </c>
      <c r="D22" s="284">
        <v>1210</v>
      </c>
      <c r="E22" s="283">
        <v>9009</v>
      </c>
      <c r="F22" s="284">
        <v>1292</v>
      </c>
      <c r="G22" s="283">
        <v>9328</v>
      </c>
      <c r="H22" s="284">
        <v>1352</v>
      </c>
      <c r="I22" s="283">
        <v>9675</v>
      </c>
      <c r="J22" s="284">
        <v>1430</v>
      </c>
      <c r="K22" s="283">
        <f>$I22-'[1]Año 2009'!$I22</f>
        <v>1234</v>
      </c>
      <c r="L22" s="285">
        <f>$J22-'[1]Año 2009'!$J22</f>
        <v>295</v>
      </c>
      <c r="M22" s="89"/>
    </row>
    <row r="23" spans="1:19" x14ac:dyDescent="0.2">
      <c r="A23" s="281">
        <v>17</v>
      </c>
      <c r="B23" s="282" t="s">
        <v>17</v>
      </c>
      <c r="C23" s="283">
        <v>7214</v>
      </c>
      <c r="D23" s="284">
        <v>1209</v>
      </c>
      <c r="E23" s="283">
        <v>7630</v>
      </c>
      <c r="F23" s="284">
        <v>1277</v>
      </c>
      <c r="G23" s="283">
        <v>8046</v>
      </c>
      <c r="H23" s="284">
        <v>1337</v>
      </c>
      <c r="I23" s="283">
        <v>8437</v>
      </c>
      <c r="J23" s="284">
        <v>1433</v>
      </c>
      <c r="K23" s="283">
        <f>$I23-'[1]Año 2009'!$I23</f>
        <v>1502</v>
      </c>
      <c r="L23" s="285">
        <f>$J23-'[1]Año 2009'!$J23</f>
        <v>311</v>
      </c>
      <c r="M23" s="89"/>
    </row>
    <row r="24" spans="1:19" x14ac:dyDescent="0.2">
      <c r="A24" s="281">
        <v>18</v>
      </c>
      <c r="B24" s="282" t="s">
        <v>432</v>
      </c>
      <c r="C24" s="283" t="s">
        <v>56</v>
      </c>
      <c r="D24" s="284">
        <v>2348</v>
      </c>
      <c r="E24" s="283" t="s">
        <v>56</v>
      </c>
      <c r="F24" s="284">
        <v>2506</v>
      </c>
      <c r="G24" s="283" t="s">
        <v>56</v>
      </c>
      <c r="H24" s="284">
        <v>2665</v>
      </c>
      <c r="I24" s="283" t="s">
        <v>56</v>
      </c>
      <c r="J24" s="284">
        <v>2835</v>
      </c>
      <c r="K24" s="283">
        <v>606</v>
      </c>
      <c r="L24" s="285">
        <f>$J24-'[1]Año 2009'!$J24</f>
        <v>622</v>
      </c>
      <c r="M24" s="89"/>
    </row>
    <row r="25" spans="1:19" x14ac:dyDescent="0.2">
      <c r="A25" s="281">
        <v>19</v>
      </c>
      <c r="B25" s="282" t="s">
        <v>19</v>
      </c>
      <c r="C25" s="283">
        <v>1549715</v>
      </c>
      <c r="D25" s="284">
        <v>48569</v>
      </c>
      <c r="E25" s="283">
        <v>1633129</v>
      </c>
      <c r="F25" s="284">
        <v>51811</v>
      </c>
      <c r="G25" s="283">
        <v>1752174</v>
      </c>
      <c r="H25" s="284">
        <v>56272</v>
      </c>
      <c r="I25" s="283">
        <v>1830543</v>
      </c>
      <c r="J25" s="284">
        <v>58590</v>
      </c>
      <c r="K25" s="283">
        <f>$I25-'[1]Año 2009'!$I25</f>
        <v>306937</v>
      </c>
      <c r="L25" s="285">
        <f>$J25-'[1]Año 2009'!$J25</f>
        <v>11367</v>
      </c>
      <c r="M25" s="89"/>
    </row>
    <row r="26" spans="1:19" x14ac:dyDescent="0.2">
      <c r="A26" s="281">
        <v>20</v>
      </c>
      <c r="B26" s="282" t="s">
        <v>20</v>
      </c>
      <c r="C26" s="283">
        <v>111846</v>
      </c>
      <c r="D26" s="284">
        <v>432</v>
      </c>
      <c r="E26" s="283">
        <v>117399</v>
      </c>
      <c r="F26" s="284">
        <v>440</v>
      </c>
      <c r="G26" s="283">
        <v>126416</v>
      </c>
      <c r="H26" s="284">
        <v>468</v>
      </c>
      <c r="I26" s="283">
        <v>131966</v>
      </c>
      <c r="J26" s="284">
        <v>481</v>
      </c>
      <c r="K26" s="283">
        <f>$I26-'[1]Año 2009'!$I26</f>
        <v>22399</v>
      </c>
      <c r="L26" s="285">
        <f>$J26-'[1]Año 2009'!$J26</f>
        <v>59</v>
      </c>
      <c r="M26" s="89"/>
    </row>
    <row r="27" spans="1:19" x14ac:dyDescent="0.2">
      <c r="A27" s="281">
        <v>21</v>
      </c>
      <c r="B27" s="282" t="s">
        <v>21</v>
      </c>
      <c r="C27" s="283">
        <v>1768290</v>
      </c>
      <c r="D27" s="284">
        <v>109504</v>
      </c>
      <c r="E27" s="283">
        <v>1811623</v>
      </c>
      <c r="F27" s="284">
        <v>113801</v>
      </c>
      <c r="G27" s="283">
        <v>1855701</v>
      </c>
      <c r="H27" s="284">
        <v>118933</v>
      </c>
      <c r="I27" s="283">
        <v>1894552</v>
      </c>
      <c r="J27" s="284">
        <v>123587</v>
      </c>
      <c r="K27" s="283">
        <f>$I27-'[1]Año 2009'!$I27</f>
        <v>150953</v>
      </c>
      <c r="L27" s="285">
        <f>$J27-'[1]Año 2009'!$J27</f>
        <v>17838</v>
      </c>
      <c r="M27" s="89"/>
    </row>
    <row r="28" spans="1:19" x14ac:dyDescent="0.2">
      <c r="A28" s="281">
        <v>22</v>
      </c>
      <c r="B28" s="282" t="s">
        <v>22</v>
      </c>
      <c r="C28" s="283">
        <v>4390</v>
      </c>
      <c r="D28" s="284">
        <v>1086</v>
      </c>
      <c r="E28" s="283">
        <v>4592</v>
      </c>
      <c r="F28" s="284">
        <v>1124</v>
      </c>
      <c r="G28" s="283">
        <v>4761</v>
      </c>
      <c r="H28" s="284">
        <v>1174</v>
      </c>
      <c r="I28" s="283">
        <v>4979</v>
      </c>
      <c r="J28" s="284">
        <v>1211</v>
      </c>
      <c r="K28" s="283">
        <f>$I28-'[1]Año 2009'!$I28</f>
        <v>695</v>
      </c>
      <c r="L28" s="285">
        <f>$J28-'[1]Año 2009'!$J28</f>
        <v>176</v>
      </c>
      <c r="M28" s="89"/>
    </row>
    <row r="29" spans="1:19" x14ac:dyDescent="0.2">
      <c r="A29" s="281">
        <v>23</v>
      </c>
      <c r="B29" s="282" t="s">
        <v>23</v>
      </c>
      <c r="C29" s="283">
        <v>363055</v>
      </c>
      <c r="D29" s="284">
        <v>53654</v>
      </c>
      <c r="E29" s="283">
        <v>389215</v>
      </c>
      <c r="F29" s="284">
        <v>56778</v>
      </c>
      <c r="G29" s="283">
        <v>412657</v>
      </c>
      <c r="H29" s="284">
        <v>60105</v>
      </c>
      <c r="I29" s="283">
        <v>433344</v>
      </c>
      <c r="J29" s="284">
        <v>63222</v>
      </c>
      <c r="K29" s="283">
        <f>$I29-'[1]Año 2009'!$I29</f>
        <v>80739</v>
      </c>
      <c r="L29" s="285">
        <f>$J29-'[1]Año 2009'!$J29</f>
        <v>13271</v>
      </c>
      <c r="M29" s="89"/>
    </row>
    <row r="30" spans="1:19" x14ac:dyDescent="0.2">
      <c r="A30" s="281">
        <v>24</v>
      </c>
      <c r="B30" s="282" t="s">
        <v>433</v>
      </c>
      <c r="C30" s="283">
        <v>105601</v>
      </c>
      <c r="D30" s="284">
        <v>3478</v>
      </c>
      <c r="E30" s="283">
        <v>110630</v>
      </c>
      <c r="F30" s="284">
        <v>3659</v>
      </c>
      <c r="G30" s="283">
        <v>114579</v>
      </c>
      <c r="H30" s="284">
        <v>2805</v>
      </c>
      <c r="I30" s="283">
        <v>118299</v>
      </c>
      <c r="J30" s="284">
        <v>2968</v>
      </c>
      <c r="K30" s="283">
        <f>$I30-'[1]Año 2009'!$I30</f>
        <v>15995</v>
      </c>
      <c r="L30" s="285">
        <f>$J30-'[1]Año 2009'!$J30</f>
        <v>-237</v>
      </c>
      <c r="M30" s="90"/>
    </row>
    <row r="31" spans="1:19" x14ac:dyDescent="0.2">
      <c r="A31" s="281">
        <v>25</v>
      </c>
      <c r="B31" s="282" t="s">
        <v>25</v>
      </c>
      <c r="C31" s="283">
        <v>20330</v>
      </c>
      <c r="D31" s="284">
        <v>2285</v>
      </c>
      <c r="E31" s="283">
        <v>21471</v>
      </c>
      <c r="F31" s="284">
        <v>2440</v>
      </c>
      <c r="G31" s="283">
        <v>22602</v>
      </c>
      <c r="H31" s="284">
        <v>2571</v>
      </c>
      <c r="I31" s="283">
        <v>23711</v>
      </c>
      <c r="J31" s="284">
        <v>2733</v>
      </c>
      <c r="K31" s="283">
        <f>$I31-'[1]Año 2009'!$I31</f>
        <v>4186</v>
      </c>
      <c r="L31" s="285">
        <f>$J31-'[1]Año 2009'!$J31</f>
        <v>607</v>
      </c>
      <c r="M31" s="89"/>
    </row>
    <row r="32" spans="1:19" x14ac:dyDescent="0.2">
      <c r="A32" s="281">
        <v>26</v>
      </c>
      <c r="B32" s="282" t="s">
        <v>150</v>
      </c>
      <c r="C32" s="283">
        <v>70519</v>
      </c>
      <c r="D32" s="284">
        <v>4899</v>
      </c>
      <c r="E32" s="283">
        <v>75422</v>
      </c>
      <c r="F32" s="284">
        <v>5338</v>
      </c>
      <c r="G32" s="283">
        <v>80081</v>
      </c>
      <c r="H32" s="284">
        <v>5787</v>
      </c>
      <c r="I32" s="283">
        <v>84830</v>
      </c>
      <c r="J32" s="284">
        <v>6196</v>
      </c>
      <c r="K32" s="283">
        <f>$I32-'[1]Año 2009'!$I33</f>
        <v>17358</v>
      </c>
      <c r="L32" s="285">
        <f>$J32-'[1]Año 2009'!$J33</f>
        <v>1712</v>
      </c>
      <c r="M32" s="91"/>
    </row>
    <row r="33" spans="1:13" x14ac:dyDescent="0.2">
      <c r="A33" s="281">
        <v>27</v>
      </c>
      <c r="B33" s="282" t="s">
        <v>27</v>
      </c>
      <c r="C33" s="283">
        <v>47835</v>
      </c>
      <c r="D33" s="284">
        <v>516</v>
      </c>
      <c r="E33" s="283">
        <v>51463</v>
      </c>
      <c r="F33" s="284">
        <v>551</v>
      </c>
      <c r="G33" s="283">
        <v>54630</v>
      </c>
      <c r="H33" s="284">
        <v>593</v>
      </c>
      <c r="I33" s="283">
        <v>58068</v>
      </c>
      <c r="J33" s="284">
        <v>637</v>
      </c>
      <c r="K33" s="283">
        <f>$I33-'[1]Año 2009'!$I34</f>
        <v>12502</v>
      </c>
      <c r="L33" s="285">
        <f>$J33-'[1]Año 2009'!$J34</f>
        <v>156</v>
      </c>
      <c r="M33" s="89"/>
    </row>
    <row r="34" spans="1:13" x14ac:dyDescent="0.2">
      <c r="A34" s="281">
        <v>28</v>
      </c>
      <c r="B34" s="282" t="s">
        <v>28</v>
      </c>
      <c r="C34" s="283">
        <v>14336</v>
      </c>
      <c r="D34" s="284">
        <v>2236</v>
      </c>
      <c r="E34" s="283">
        <v>15180</v>
      </c>
      <c r="F34" s="284">
        <v>2343</v>
      </c>
      <c r="G34" s="283">
        <v>16028</v>
      </c>
      <c r="H34" s="284">
        <v>2468</v>
      </c>
      <c r="I34" s="283">
        <v>16957</v>
      </c>
      <c r="J34" s="284">
        <v>2616</v>
      </c>
      <c r="K34" s="283">
        <f>$I34-'[1]Año 2009'!$I35</f>
        <v>3183</v>
      </c>
      <c r="L34" s="285">
        <f>$J34-'[1]Año 2009'!$J35</f>
        <v>520</v>
      </c>
      <c r="M34" s="89"/>
    </row>
    <row r="35" spans="1:13" x14ac:dyDescent="0.2">
      <c r="A35" s="281">
        <v>29</v>
      </c>
      <c r="B35" s="282" t="s">
        <v>29</v>
      </c>
      <c r="C35" s="283">
        <v>456276</v>
      </c>
      <c r="D35" s="284">
        <v>3169</v>
      </c>
      <c r="E35" s="283">
        <v>485517</v>
      </c>
      <c r="F35" s="284">
        <v>3526</v>
      </c>
      <c r="G35" s="283">
        <v>512482</v>
      </c>
      <c r="H35" s="284">
        <v>3882</v>
      </c>
      <c r="I35" s="283">
        <v>543370</v>
      </c>
      <c r="J35" s="284">
        <v>4260</v>
      </c>
      <c r="K35" s="283">
        <f>$I35-'[1]Año 2009'!$I36</f>
        <v>105951</v>
      </c>
      <c r="L35" s="285">
        <f>$J35-'[1]Año 2009'!$J36</f>
        <v>1413</v>
      </c>
      <c r="M35" s="89"/>
    </row>
    <row r="36" spans="1:13" x14ac:dyDescent="0.2">
      <c r="A36" s="281">
        <v>30</v>
      </c>
      <c r="B36" s="282" t="s">
        <v>30</v>
      </c>
      <c r="C36" s="283">
        <v>35823</v>
      </c>
      <c r="D36" s="284">
        <v>1904</v>
      </c>
      <c r="E36" s="283">
        <v>38087</v>
      </c>
      <c r="F36" s="284">
        <v>2035</v>
      </c>
      <c r="G36" s="283">
        <v>40031</v>
      </c>
      <c r="H36" s="284">
        <v>2156</v>
      </c>
      <c r="I36" s="283">
        <v>41995</v>
      </c>
      <c r="J36" s="284">
        <v>2301</v>
      </c>
      <c r="K36" s="283">
        <f>$I36-'[1]Año 2009'!$I37</f>
        <v>7697</v>
      </c>
      <c r="L36" s="285">
        <f>$J36-'[1]Año 2009'!$J37</f>
        <v>542</v>
      </c>
      <c r="M36" s="89"/>
    </row>
    <row r="37" spans="1:13" x14ac:dyDescent="0.2">
      <c r="A37" s="281">
        <v>31</v>
      </c>
      <c r="B37" s="282" t="s">
        <v>31</v>
      </c>
      <c r="C37" s="283">
        <v>81107</v>
      </c>
      <c r="D37" s="284">
        <v>2109</v>
      </c>
      <c r="E37" s="283">
        <v>86822</v>
      </c>
      <c r="F37" s="284">
        <v>2233</v>
      </c>
      <c r="G37" s="283">
        <v>94494</v>
      </c>
      <c r="H37" s="284">
        <v>2338</v>
      </c>
      <c r="I37" s="283">
        <v>101490</v>
      </c>
      <c r="J37" s="284">
        <v>2446</v>
      </c>
      <c r="K37" s="283">
        <f>$I37-'[1]Año 2009'!$I38</f>
        <v>25105</v>
      </c>
      <c r="L37" s="285">
        <f>$J37-'[1]Año 2009'!$J38</f>
        <v>453</v>
      </c>
      <c r="M37" s="89"/>
    </row>
    <row r="38" spans="1:13" x14ac:dyDescent="0.2">
      <c r="A38" s="281">
        <v>32</v>
      </c>
      <c r="B38" s="282" t="s">
        <v>32</v>
      </c>
      <c r="C38" s="283">
        <v>7276</v>
      </c>
      <c r="D38" s="284">
        <v>665</v>
      </c>
      <c r="E38" s="283">
        <v>7786</v>
      </c>
      <c r="F38" s="284">
        <v>709</v>
      </c>
      <c r="G38" s="283">
        <v>8197</v>
      </c>
      <c r="H38" s="284">
        <v>751</v>
      </c>
      <c r="I38" s="283">
        <v>8668</v>
      </c>
      <c r="J38" s="284">
        <v>809</v>
      </c>
      <c r="K38" s="283">
        <f>$I38-'[1]Año 2009'!$I39</f>
        <v>1746</v>
      </c>
      <c r="L38" s="285">
        <f>$J38-'[1]Año 2009'!$J39</f>
        <v>195</v>
      </c>
      <c r="M38" s="89"/>
    </row>
    <row r="39" spans="1:13" x14ac:dyDescent="0.2">
      <c r="A39" s="281">
        <v>33</v>
      </c>
      <c r="B39" s="282" t="s">
        <v>33</v>
      </c>
      <c r="C39" s="283">
        <v>2077</v>
      </c>
      <c r="D39" s="284">
        <v>131</v>
      </c>
      <c r="E39" s="283">
        <v>2168</v>
      </c>
      <c r="F39" s="284">
        <v>141</v>
      </c>
      <c r="G39" s="283">
        <v>2252</v>
      </c>
      <c r="H39" s="284">
        <v>147</v>
      </c>
      <c r="I39" s="283">
        <v>2409</v>
      </c>
      <c r="J39" s="284">
        <v>150</v>
      </c>
      <c r="K39" s="283">
        <f>$I39-'[1]Año 2009'!$I40</f>
        <v>379</v>
      </c>
      <c r="L39" s="285">
        <f>$J39-'[1]Año 2009'!$J40</f>
        <v>31</v>
      </c>
      <c r="M39" s="89"/>
    </row>
    <row r="40" spans="1:13" x14ac:dyDescent="0.2">
      <c r="A40" s="281">
        <v>34</v>
      </c>
      <c r="B40" s="282" t="s">
        <v>34</v>
      </c>
      <c r="C40" s="283">
        <v>581270</v>
      </c>
      <c r="D40" s="284">
        <v>89599</v>
      </c>
      <c r="E40" s="283">
        <v>609499</v>
      </c>
      <c r="F40" s="284">
        <v>95471</v>
      </c>
      <c r="G40" s="283">
        <v>634527</v>
      </c>
      <c r="H40" s="284">
        <v>101451</v>
      </c>
      <c r="I40" s="283">
        <v>656953</v>
      </c>
      <c r="J40" s="284">
        <v>107301</v>
      </c>
      <c r="K40" s="283">
        <f>$I40-'[1]Año 2009'!$I41</f>
        <v>93309</v>
      </c>
      <c r="L40" s="285">
        <f>$J40-'[1]Año 2009'!$J41</f>
        <v>23347</v>
      </c>
      <c r="M40" s="89"/>
    </row>
    <row r="41" spans="1:13" ht="14.25" customHeight="1" x14ac:dyDescent="0.2">
      <c r="A41" s="281">
        <v>35</v>
      </c>
      <c r="B41" s="282" t="s">
        <v>35</v>
      </c>
      <c r="C41" s="283">
        <v>16156</v>
      </c>
      <c r="D41" s="284">
        <v>983</v>
      </c>
      <c r="E41" s="283">
        <v>17195</v>
      </c>
      <c r="F41" s="284">
        <v>1049</v>
      </c>
      <c r="G41" s="283">
        <v>18237</v>
      </c>
      <c r="H41" s="284">
        <v>1126</v>
      </c>
      <c r="I41" s="283">
        <v>19335</v>
      </c>
      <c r="J41" s="284">
        <v>1234</v>
      </c>
      <c r="K41" s="283">
        <f>$I41-'[1]Año 2009'!$I42</f>
        <v>3893</v>
      </c>
      <c r="L41" s="285">
        <f>$J41-'[1]Año 2009'!$J42</f>
        <v>304</v>
      </c>
      <c r="M41" s="91"/>
    </row>
    <row r="42" spans="1:13" x14ac:dyDescent="0.2">
      <c r="A42" s="281">
        <v>36</v>
      </c>
      <c r="B42" s="282" t="s">
        <v>36</v>
      </c>
      <c r="C42" s="283">
        <v>155105</v>
      </c>
      <c r="D42" s="284">
        <v>490</v>
      </c>
      <c r="E42" s="283">
        <v>166755</v>
      </c>
      <c r="F42" s="284">
        <v>534</v>
      </c>
      <c r="G42" s="283">
        <v>178345</v>
      </c>
      <c r="H42" s="284">
        <v>580</v>
      </c>
      <c r="I42" s="283">
        <v>190591</v>
      </c>
      <c r="J42" s="284">
        <v>618</v>
      </c>
      <c r="K42" s="283">
        <f>$I42-'[1]Año 2009'!$I43</f>
        <v>43766</v>
      </c>
      <c r="L42" s="285">
        <f>$J42-'[1]Año 2009'!$J43</f>
        <v>191</v>
      </c>
      <c r="M42" s="89"/>
    </row>
    <row r="43" spans="1:13" x14ac:dyDescent="0.2">
      <c r="A43" s="281">
        <v>37</v>
      </c>
      <c r="B43" s="282" t="s">
        <v>37</v>
      </c>
      <c r="C43" s="283">
        <v>52896</v>
      </c>
      <c r="D43" s="284">
        <v>2498</v>
      </c>
      <c r="E43" s="283">
        <v>57546</v>
      </c>
      <c r="F43" s="284">
        <v>2693</v>
      </c>
      <c r="G43" s="283">
        <v>62653</v>
      </c>
      <c r="H43" s="284">
        <v>2930</v>
      </c>
      <c r="I43" s="283">
        <v>68079</v>
      </c>
      <c r="J43" s="284">
        <v>3159</v>
      </c>
      <c r="K43" s="283">
        <f>$I43-'[1]Año 2009'!$I44</f>
        <v>18296</v>
      </c>
      <c r="L43" s="285">
        <f>$J43-'[1]Año 2009'!$J44</f>
        <v>879</v>
      </c>
      <c r="M43" s="91"/>
    </row>
    <row r="44" spans="1:13" x14ac:dyDescent="0.2">
      <c r="A44" s="281">
        <v>38</v>
      </c>
      <c r="B44" s="282" t="s">
        <v>38</v>
      </c>
      <c r="C44" s="283">
        <v>109343</v>
      </c>
      <c r="D44" s="284">
        <v>3153</v>
      </c>
      <c r="E44" s="283">
        <v>114178</v>
      </c>
      <c r="F44" s="284">
        <v>3315</v>
      </c>
      <c r="G44" s="283">
        <v>119028</v>
      </c>
      <c r="H44" s="284">
        <v>3550</v>
      </c>
      <c r="I44" s="283">
        <v>123149</v>
      </c>
      <c r="J44" s="284">
        <v>3785</v>
      </c>
      <c r="K44" s="283">
        <f>$I44-'[1]Año 2009'!$I45</f>
        <v>16700</v>
      </c>
      <c r="L44" s="285">
        <f>$J44-'[1]Año 2009'!$J45</f>
        <v>804</v>
      </c>
      <c r="M44" s="91"/>
    </row>
    <row r="45" spans="1:13" x14ac:dyDescent="0.2">
      <c r="A45" s="281">
        <v>39</v>
      </c>
      <c r="B45" s="282" t="s">
        <v>39</v>
      </c>
      <c r="C45" s="283">
        <v>109173</v>
      </c>
      <c r="D45" s="284">
        <v>13454</v>
      </c>
      <c r="E45" s="283">
        <v>117021</v>
      </c>
      <c r="F45" s="284">
        <v>14699</v>
      </c>
      <c r="G45" s="283">
        <v>124203</v>
      </c>
      <c r="H45" s="284">
        <v>15874</v>
      </c>
      <c r="I45" s="283">
        <v>130439</v>
      </c>
      <c r="J45" s="284">
        <v>17087</v>
      </c>
      <c r="K45" s="283">
        <f>$I45-'[1]Año 2009'!$I46</f>
        <v>24871</v>
      </c>
      <c r="L45" s="285">
        <f>$J45-'[1]Año 2009'!$J46</f>
        <v>4443</v>
      </c>
      <c r="M45" s="89"/>
    </row>
    <row r="46" spans="1:13" x14ac:dyDescent="0.2">
      <c r="A46" s="281">
        <v>40</v>
      </c>
      <c r="B46" s="282" t="s">
        <v>40</v>
      </c>
      <c r="C46" s="283">
        <v>9810</v>
      </c>
      <c r="D46" s="284">
        <v>848</v>
      </c>
      <c r="E46" s="283">
        <v>10504</v>
      </c>
      <c r="F46" s="284">
        <v>915</v>
      </c>
      <c r="G46" s="283">
        <v>11211</v>
      </c>
      <c r="H46" s="284">
        <v>972</v>
      </c>
      <c r="I46" s="283">
        <v>11933</v>
      </c>
      <c r="J46" s="284">
        <v>1048</v>
      </c>
      <c r="K46" s="283">
        <f>$I46-'[1]Año 2009'!$I47</f>
        <v>2596</v>
      </c>
      <c r="L46" s="285">
        <f>$J46-'[1]Año 2009'!$J47</f>
        <v>304</v>
      </c>
      <c r="M46" s="89"/>
    </row>
    <row r="47" spans="1:13" x14ac:dyDescent="0.2">
      <c r="A47" s="281">
        <v>41</v>
      </c>
      <c r="B47" s="282" t="s">
        <v>41</v>
      </c>
      <c r="C47" s="283">
        <v>122104</v>
      </c>
      <c r="D47" s="284">
        <v>3668</v>
      </c>
      <c r="E47" s="283">
        <v>136965</v>
      </c>
      <c r="F47" s="284">
        <v>4014</v>
      </c>
      <c r="G47" s="283">
        <v>150446</v>
      </c>
      <c r="H47" s="284">
        <v>4454</v>
      </c>
      <c r="I47" s="283">
        <v>164996</v>
      </c>
      <c r="J47" s="284">
        <v>4934</v>
      </c>
      <c r="K47" s="283">
        <f>$I47-'[1]Año 2009'!$I50</f>
        <v>51915</v>
      </c>
      <c r="L47" s="285">
        <f>$J47-'[1]Año 2009'!$J50</f>
        <v>1609</v>
      </c>
      <c r="M47" s="91"/>
    </row>
    <row r="48" spans="1:13" x14ac:dyDescent="0.2">
      <c r="A48" s="281">
        <v>42</v>
      </c>
      <c r="B48" s="282" t="s">
        <v>42</v>
      </c>
      <c r="C48" s="283">
        <v>2050</v>
      </c>
      <c r="D48" s="284">
        <v>247</v>
      </c>
      <c r="E48" s="283">
        <v>2230</v>
      </c>
      <c r="F48" s="284">
        <v>261</v>
      </c>
      <c r="G48" s="283">
        <v>2423</v>
      </c>
      <c r="H48" s="284">
        <v>286</v>
      </c>
      <c r="I48" s="283">
        <v>2631</v>
      </c>
      <c r="J48" s="284">
        <v>311</v>
      </c>
      <c r="K48" s="283">
        <f>$I48-'[1]Año 2009'!$I51</f>
        <v>697</v>
      </c>
      <c r="L48" s="285">
        <f>$J48-'[1]Año 2009'!$J51</f>
        <v>86</v>
      </c>
      <c r="M48" s="91"/>
    </row>
    <row r="49" spans="1:13" x14ac:dyDescent="0.2">
      <c r="A49" s="281">
        <v>43</v>
      </c>
      <c r="B49" s="282" t="s">
        <v>149</v>
      </c>
      <c r="C49" s="283">
        <v>2803</v>
      </c>
      <c r="D49" s="284">
        <v>437</v>
      </c>
      <c r="E49" s="283">
        <v>3064</v>
      </c>
      <c r="F49" s="284">
        <v>474</v>
      </c>
      <c r="G49" s="283">
        <v>3331</v>
      </c>
      <c r="H49" s="284">
        <v>532</v>
      </c>
      <c r="I49" s="283">
        <v>3609</v>
      </c>
      <c r="J49" s="284">
        <v>583</v>
      </c>
      <c r="K49" s="283">
        <f>$I49-'[1]Año 2009'!$I52</f>
        <v>962</v>
      </c>
      <c r="L49" s="285">
        <f>$J49-'[1]Año 2009'!$J52</f>
        <v>182</v>
      </c>
      <c r="M49" s="91"/>
    </row>
    <row r="50" spans="1:13" x14ac:dyDescent="0.2">
      <c r="A50" s="281">
        <v>44</v>
      </c>
      <c r="B50" s="282" t="s">
        <v>152</v>
      </c>
      <c r="C50" s="283">
        <v>8113</v>
      </c>
      <c r="D50" s="284">
        <v>3348</v>
      </c>
      <c r="E50" s="283">
        <v>8778</v>
      </c>
      <c r="F50" s="284">
        <v>3705</v>
      </c>
      <c r="G50" s="283">
        <v>9441</v>
      </c>
      <c r="H50" s="284">
        <v>4084</v>
      </c>
      <c r="I50" s="283">
        <v>10104</v>
      </c>
      <c r="J50" s="284">
        <v>4460</v>
      </c>
      <c r="K50" s="283">
        <f>$I50-'[1]Año 2009'!$I53</f>
        <v>2382</v>
      </c>
      <c r="L50" s="285">
        <f>$J50-'[1]Año 2009'!$J53</f>
        <v>1419</v>
      </c>
      <c r="M50" s="89"/>
    </row>
    <row r="51" spans="1:13" x14ac:dyDescent="0.2">
      <c r="A51" s="281">
        <v>45</v>
      </c>
      <c r="B51" s="282" t="s">
        <v>43</v>
      </c>
      <c r="C51" s="283">
        <v>2509</v>
      </c>
      <c r="D51" s="284">
        <v>370</v>
      </c>
      <c r="E51" s="283">
        <v>2695</v>
      </c>
      <c r="F51" s="284">
        <v>401</v>
      </c>
      <c r="G51" s="283">
        <v>2875</v>
      </c>
      <c r="H51" s="284">
        <v>429</v>
      </c>
      <c r="I51" s="283">
        <v>3086</v>
      </c>
      <c r="J51" s="284">
        <v>457</v>
      </c>
      <c r="K51" s="283">
        <f>$I51-'[1]Año 2009'!$I54</f>
        <v>696</v>
      </c>
      <c r="L51" s="285">
        <f>$J51-'[1]Año 2009'!$J54</f>
        <v>124</v>
      </c>
      <c r="M51" s="89"/>
    </row>
    <row r="52" spans="1:13" x14ac:dyDescent="0.2">
      <c r="A52" s="281">
        <v>46</v>
      </c>
      <c r="B52" s="282" t="s">
        <v>44</v>
      </c>
      <c r="C52" s="283">
        <v>1380626</v>
      </c>
      <c r="D52" s="284">
        <v>31650</v>
      </c>
      <c r="E52" s="283">
        <v>1494734</v>
      </c>
      <c r="F52" s="284">
        <v>33956</v>
      </c>
      <c r="G52" s="283">
        <v>1621539</v>
      </c>
      <c r="H52" s="284">
        <v>36335</v>
      </c>
      <c r="I52" s="283">
        <v>1724955</v>
      </c>
      <c r="J52" s="284">
        <v>38962</v>
      </c>
      <c r="K52" s="283">
        <f>$I52-'[1]Año 2009'!$I55</f>
        <v>419316</v>
      </c>
      <c r="L52" s="285">
        <f>$J52-'[1]Año 2009'!$J55</f>
        <v>10375</v>
      </c>
      <c r="M52" s="89"/>
    </row>
    <row r="53" spans="1:13" x14ac:dyDescent="0.2">
      <c r="A53" s="281">
        <v>47</v>
      </c>
      <c r="B53" s="282" t="s">
        <v>45</v>
      </c>
      <c r="C53" s="283">
        <v>69276</v>
      </c>
      <c r="D53" s="284">
        <v>2133</v>
      </c>
      <c r="E53" s="283">
        <v>75766</v>
      </c>
      <c r="F53" s="284">
        <v>2331</v>
      </c>
      <c r="G53" s="283">
        <v>84511</v>
      </c>
      <c r="H53" s="284">
        <v>2597</v>
      </c>
      <c r="I53" s="283">
        <v>92648</v>
      </c>
      <c r="J53" s="284">
        <v>2816</v>
      </c>
      <c r="K53" s="283">
        <f>$I53-'[1]Año 2009'!$I56</f>
        <v>26948</v>
      </c>
      <c r="L53" s="285">
        <f>$J53-'[1]Año 2009'!$J56</f>
        <v>899</v>
      </c>
      <c r="M53" s="89"/>
    </row>
    <row r="54" spans="1:13" x14ac:dyDescent="0.2">
      <c r="A54" s="281">
        <v>48</v>
      </c>
      <c r="B54" s="282" t="s">
        <v>46</v>
      </c>
      <c r="C54" s="283">
        <v>3932</v>
      </c>
      <c r="D54" s="284">
        <v>278</v>
      </c>
      <c r="E54" s="283">
        <v>4296</v>
      </c>
      <c r="F54" s="284">
        <v>310</v>
      </c>
      <c r="G54" s="283">
        <v>4665</v>
      </c>
      <c r="H54" s="284">
        <v>336</v>
      </c>
      <c r="I54" s="283">
        <v>5106</v>
      </c>
      <c r="J54" s="284">
        <v>366</v>
      </c>
      <c r="K54" s="283">
        <f>$I54-'[1]Año 2009'!$I57</f>
        <v>1426</v>
      </c>
      <c r="L54" s="285">
        <f>$J54-'[1]Año 2009'!$J57</f>
        <v>132</v>
      </c>
      <c r="M54" s="89"/>
    </row>
    <row r="55" spans="1:13" x14ac:dyDescent="0.2">
      <c r="A55" s="281">
        <v>49</v>
      </c>
      <c r="B55" s="282" t="s">
        <v>47</v>
      </c>
      <c r="C55" s="283">
        <v>24960</v>
      </c>
      <c r="D55" s="284">
        <v>346</v>
      </c>
      <c r="E55" s="283">
        <v>27824</v>
      </c>
      <c r="F55" s="284">
        <v>399</v>
      </c>
      <c r="G55" s="283">
        <v>30687</v>
      </c>
      <c r="H55" s="284">
        <v>449</v>
      </c>
      <c r="I55" s="283">
        <v>33801</v>
      </c>
      <c r="J55" s="284">
        <v>514</v>
      </c>
      <c r="K55" s="283">
        <f>$I55-'[1]Año 2009'!$I58</f>
        <v>11041</v>
      </c>
      <c r="L55" s="285">
        <f>$J55-'[1]Año 2009'!$J58</f>
        <v>217</v>
      </c>
      <c r="M55" s="91"/>
    </row>
    <row r="56" spans="1:13" x14ac:dyDescent="0.2">
      <c r="A56" s="281">
        <v>50</v>
      </c>
      <c r="B56" s="282" t="s">
        <v>48</v>
      </c>
      <c r="C56" s="283">
        <v>45332</v>
      </c>
      <c r="D56" s="284">
        <v>191</v>
      </c>
      <c r="E56" s="283">
        <v>49802</v>
      </c>
      <c r="F56" s="284">
        <v>212</v>
      </c>
      <c r="G56" s="283">
        <v>54056</v>
      </c>
      <c r="H56" s="284">
        <v>229</v>
      </c>
      <c r="I56" s="283">
        <v>58971</v>
      </c>
      <c r="J56" s="284">
        <v>250</v>
      </c>
      <c r="K56" s="283">
        <f>$I56-'[1]Año 2009'!$I59</f>
        <v>16739</v>
      </c>
      <c r="L56" s="285">
        <f>$J56-'[1]Año 2009'!$J59</f>
        <v>82</v>
      </c>
      <c r="M56" s="89"/>
    </row>
    <row r="57" spans="1:13" x14ac:dyDescent="0.2">
      <c r="A57" s="281">
        <v>51</v>
      </c>
      <c r="B57" s="282" t="s">
        <v>151</v>
      </c>
      <c r="C57" s="283">
        <v>399</v>
      </c>
      <c r="D57" s="284">
        <v>58</v>
      </c>
      <c r="E57" s="283">
        <v>410</v>
      </c>
      <c r="F57" s="284">
        <v>60</v>
      </c>
      <c r="G57" s="283">
        <v>416</v>
      </c>
      <c r="H57" s="284">
        <v>65</v>
      </c>
      <c r="I57" s="283">
        <v>425</v>
      </c>
      <c r="J57" s="284">
        <v>67</v>
      </c>
      <c r="K57" s="283">
        <f>$I57-'[1]Año 2009'!$I60</f>
        <v>29</v>
      </c>
      <c r="L57" s="285">
        <f>$J57-'[1]Año 2009'!$J60</f>
        <v>10</v>
      </c>
      <c r="M57" s="89"/>
    </row>
    <row r="58" spans="1:13" x14ac:dyDescent="0.2">
      <c r="A58" s="281">
        <v>52</v>
      </c>
      <c r="B58" s="282" t="s">
        <v>49</v>
      </c>
      <c r="C58" s="283">
        <v>24118</v>
      </c>
      <c r="D58" s="284">
        <v>3676</v>
      </c>
      <c r="E58" s="283">
        <v>25281</v>
      </c>
      <c r="F58" s="284">
        <v>3891</v>
      </c>
      <c r="G58" s="283">
        <v>26433</v>
      </c>
      <c r="H58" s="284">
        <v>4188</v>
      </c>
      <c r="I58" s="283">
        <v>27589</v>
      </c>
      <c r="J58" s="284">
        <v>4442</v>
      </c>
      <c r="K58" s="283">
        <f>$I58-'[1]Año 2009'!$I61</f>
        <v>4219</v>
      </c>
      <c r="L58" s="285">
        <f>$J58-'[1]Año 2009'!$J61</f>
        <v>990</v>
      </c>
      <c r="M58" s="89"/>
    </row>
    <row r="59" spans="1:13" x14ac:dyDescent="0.2">
      <c r="A59" s="281">
        <v>53</v>
      </c>
      <c r="B59" s="282" t="s">
        <v>50</v>
      </c>
      <c r="C59" s="283">
        <v>5512</v>
      </c>
      <c r="D59" s="284">
        <v>332</v>
      </c>
      <c r="E59" s="283">
        <v>5979</v>
      </c>
      <c r="F59" s="284">
        <v>364</v>
      </c>
      <c r="G59" s="283">
        <v>6483</v>
      </c>
      <c r="H59" s="284">
        <v>386</v>
      </c>
      <c r="I59" s="283">
        <v>6984</v>
      </c>
      <c r="J59" s="284">
        <v>405</v>
      </c>
      <c r="K59" s="283">
        <f>$I59-'[1]Año 2009'!$I62</f>
        <v>1670</v>
      </c>
      <c r="L59" s="285">
        <f>$J59-'[1]Año 2009'!$J62</f>
        <v>94</v>
      </c>
      <c r="M59" s="91"/>
    </row>
    <row r="60" spans="1:13" x14ac:dyDescent="0.2">
      <c r="A60" s="281">
        <v>54</v>
      </c>
      <c r="B60" s="282" t="s">
        <v>51</v>
      </c>
      <c r="C60" s="283">
        <v>174033</v>
      </c>
      <c r="D60" s="284">
        <v>446</v>
      </c>
      <c r="E60" s="283">
        <v>189890</v>
      </c>
      <c r="F60" s="284">
        <v>514</v>
      </c>
      <c r="G60" s="283">
        <v>205498</v>
      </c>
      <c r="H60" s="284">
        <v>556</v>
      </c>
      <c r="I60" s="283">
        <v>222387</v>
      </c>
      <c r="J60" s="284">
        <v>601</v>
      </c>
      <c r="K60" s="283">
        <f>$I60-'[1]Año 2009'!$I63</f>
        <v>59223</v>
      </c>
      <c r="L60" s="285">
        <f>$J60-'[1]Año 2009'!$J63</f>
        <v>195</v>
      </c>
      <c r="M60" s="89"/>
    </row>
    <row r="61" spans="1:13" x14ac:dyDescent="0.2">
      <c r="A61" s="281">
        <v>55</v>
      </c>
      <c r="B61" s="282" t="s">
        <v>52</v>
      </c>
      <c r="C61" s="283">
        <v>2224</v>
      </c>
      <c r="D61" s="284">
        <v>113</v>
      </c>
      <c r="E61" s="283">
        <v>2414</v>
      </c>
      <c r="F61" s="284">
        <v>126</v>
      </c>
      <c r="G61" s="283">
        <v>2656</v>
      </c>
      <c r="H61" s="284">
        <v>137</v>
      </c>
      <c r="I61" s="283">
        <v>2871</v>
      </c>
      <c r="J61" s="284">
        <v>153</v>
      </c>
      <c r="K61" s="283">
        <f>$I61-'[1]Año 2009'!$I64</f>
        <v>770</v>
      </c>
      <c r="L61" s="285">
        <f>$J61-'[1]Año 2009'!$J64</f>
        <v>54</v>
      </c>
      <c r="M61" s="89"/>
    </row>
    <row r="62" spans="1:13" x14ac:dyDescent="0.2">
      <c r="A62" s="281">
        <v>56</v>
      </c>
      <c r="B62" s="282" t="s">
        <v>53</v>
      </c>
      <c r="C62" s="283">
        <v>58756</v>
      </c>
      <c r="D62" s="284">
        <v>3793</v>
      </c>
      <c r="E62" s="283">
        <v>64764</v>
      </c>
      <c r="F62" s="284">
        <v>4152</v>
      </c>
      <c r="G62" s="283">
        <v>69865</v>
      </c>
      <c r="H62" s="284">
        <v>4447</v>
      </c>
      <c r="I62" s="283">
        <v>77085</v>
      </c>
      <c r="J62" s="284">
        <v>4783</v>
      </c>
      <c r="K62" s="283">
        <f>$I62-'[1]Año 2009'!$I65</f>
        <v>21973</v>
      </c>
      <c r="L62" s="285">
        <f>$J62-'[1]Año 2009'!$J65</f>
        <v>1309</v>
      </c>
      <c r="M62" s="91"/>
    </row>
    <row r="63" spans="1:13" x14ac:dyDescent="0.2">
      <c r="A63" s="281">
        <v>57</v>
      </c>
      <c r="B63" s="282" t="s">
        <v>447</v>
      </c>
      <c r="C63" s="283"/>
      <c r="D63" s="284"/>
      <c r="E63" s="283"/>
      <c r="F63" s="284"/>
      <c r="G63" s="283">
        <v>361</v>
      </c>
      <c r="H63" s="284">
        <v>468</v>
      </c>
      <c r="I63" s="283">
        <v>866</v>
      </c>
      <c r="J63" s="284">
        <v>537</v>
      </c>
      <c r="K63" s="283">
        <f>I63</f>
        <v>866</v>
      </c>
      <c r="L63" s="285">
        <f>J63</f>
        <v>537</v>
      </c>
      <c r="M63" s="91"/>
    </row>
    <row r="64" spans="1:13" x14ac:dyDescent="0.2">
      <c r="A64" s="281">
        <v>58</v>
      </c>
      <c r="B64" s="282" t="s">
        <v>448</v>
      </c>
      <c r="C64" s="283"/>
      <c r="D64" s="284"/>
      <c r="E64" s="283"/>
      <c r="F64" s="284"/>
      <c r="G64" s="283">
        <v>117</v>
      </c>
      <c r="H64" s="284">
        <v>253</v>
      </c>
      <c r="I64" s="283">
        <v>288</v>
      </c>
      <c r="J64" s="284">
        <v>269</v>
      </c>
      <c r="K64" s="283">
        <f t="shared" ref="K64:L76" si="0">I64</f>
        <v>288</v>
      </c>
      <c r="L64" s="285">
        <f t="shared" si="0"/>
        <v>269</v>
      </c>
      <c r="M64" s="91"/>
    </row>
    <row r="65" spans="1:13" x14ac:dyDescent="0.2">
      <c r="A65" s="281">
        <v>59</v>
      </c>
      <c r="B65" s="282" t="s">
        <v>449</v>
      </c>
      <c r="C65" s="283"/>
      <c r="D65" s="284"/>
      <c r="E65" s="283"/>
      <c r="F65" s="284"/>
      <c r="G65" s="283">
        <v>320</v>
      </c>
      <c r="H65" s="284">
        <v>449</v>
      </c>
      <c r="I65" s="283">
        <v>782</v>
      </c>
      <c r="J65" s="284">
        <v>528</v>
      </c>
      <c r="K65" s="283">
        <f t="shared" si="0"/>
        <v>782</v>
      </c>
      <c r="L65" s="285">
        <f t="shared" si="0"/>
        <v>528</v>
      </c>
      <c r="M65" s="91"/>
    </row>
    <row r="66" spans="1:13" x14ac:dyDescent="0.2">
      <c r="A66" s="281">
        <v>60</v>
      </c>
      <c r="B66" s="282" t="s">
        <v>171</v>
      </c>
      <c r="C66" s="283"/>
      <c r="D66" s="284"/>
      <c r="E66" s="283"/>
      <c r="F66" s="284"/>
      <c r="G66" s="283">
        <v>1714</v>
      </c>
      <c r="H66" s="284">
        <v>394</v>
      </c>
      <c r="I66" s="283">
        <v>3349</v>
      </c>
      <c r="J66" s="284">
        <v>626</v>
      </c>
      <c r="K66" s="283">
        <f t="shared" si="0"/>
        <v>3349</v>
      </c>
      <c r="L66" s="285">
        <f t="shared" si="0"/>
        <v>626</v>
      </c>
      <c r="M66" s="91"/>
    </row>
    <row r="67" spans="1:13" x14ac:dyDescent="0.2">
      <c r="A67" s="281">
        <v>61</v>
      </c>
      <c r="B67" s="282" t="s">
        <v>172</v>
      </c>
      <c r="C67" s="283"/>
      <c r="D67" s="284"/>
      <c r="E67" s="283"/>
      <c r="F67" s="284"/>
      <c r="G67" s="283">
        <v>6083</v>
      </c>
      <c r="H67" s="284">
        <v>1691</v>
      </c>
      <c r="I67" s="283">
        <v>11879</v>
      </c>
      <c r="J67" s="284">
        <v>3165</v>
      </c>
      <c r="K67" s="283">
        <f t="shared" si="0"/>
        <v>11879</v>
      </c>
      <c r="L67" s="285">
        <f t="shared" si="0"/>
        <v>3165</v>
      </c>
      <c r="M67" s="91"/>
    </row>
    <row r="68" spans="1:13" x14ac:dyDescent="0.2">
      <c r="A68" s="281">
        <v>62</v>
      </c>
      <c r="B68" s="282" t="s">
        <v>173</v>
      </c>
      <c r="C68" s="283"/>
      <c r="D68" s="284"/>
      <c r="E68" s="283"/>
      <c r="F68" s="284"/>
      <c r="G68" s="283">
        <v>998</v>
      </c>
      <c r="H68" s="284">
        <v>719</v>
      </c>
      <c r="I68" s="283">
        <v>2318</v>
      </c>
      <c r="J68" s="284">
        <v>968</v>
      </c>
      <c r="K68" s="283">
        <f t="shared" si="0"/>
        <v>2318</v>
      </c>
      <c r="L68" s="285">
        <f t="shared" si="0"/>
        <v>968</v>
      </c>
      <c r="M68" s="91"/>
    </row>
    <row r="69" spans="1:13" x14ac:dyDescent="0.2">
      <c r="A69" s="281">
        <v>63</v>
      </c>
      <c r="B69" s="282" t="s">
        <v>174</v>
      </c>
      <c r="C69" s="283"/>
      <c r="D69" s="284"/>
      <c r="E69" s="283"/>
      <c r="F69" s="284"/>
      <c r="G69" s="283">
        <v>46</v>
      </c>
      <c r="H69" s="284">
        <v>55</v>
      </c>
      <c r="I69" s="283">
        <v>92</v>
      </c>
      <c r="J69" s="284">
        <v>88</v>
      </c>
      <c r="K69" s="283">
        <f t="shared" si="0"/>
        <v>92</v>
      </c>
      <c r="L69" s="285">
        <f t="shared" si="0"/>
        <v>88</v>
      </c>
      <c r="M69" s="91"/>
    </row>
    <row r="70" spans="1:13" x14ac:dyDescent="0.2">
      <c r="A70" s="281">
        <v>64</v>
      </c>
      <c r="B70" s="282" t="s">
        <v>175</v>
      </c>
      <c r="C70" s="283"/>
      <c r="D70" s="284"/>
      <c r="E70" s="283"/>
      <c r="F70" s="284"/>
      <c r="G70" s="283">
        <v>2048</v>
      </c>
      <c r="H70" s="284">
        <v>47</v>
      </c>
      <c r="I70" s="283">
        <v>4723</v>
      </c>
      <c r="J70" s="284">
        <v>98</v>
      </c>
      <c r="K70" s="283">
        <f t="shared" si="0"/>
        <v>4723</v>
      </c>
      <c r="L70" s="285">
        <f t="shared" si="0"/>
        <v>98</v>
      </c>
      <c r="M70" s="91"/>
    </row>
    <row r="71" spans="1:13" x14ac:dyDescent="0.2">
      <c r="A71" s="281">
        <v>65</v>
      </c>
      <c r="B71" s="282" t="s">
        <v>176</v>
      </c>
      <c r="C71" s="283"/>
      <c r="D71" s="284"/>
      <c r="E71" s="283"/>
      <c r="F71" s="284"/>
      <c r="G71" s="283">
        <v>9447</v>
      </c>
      <c r="H71" s="284">
        <v>132</v>
      </c>
      <c r="I71" s="283">
        <v>25046</v>
      </c>
      <c r="J71" s="284">
        <v>271</v>
      </c>
      <c r="K71" s="283">
        <f t="shared" si="0"/>
        <v>25046</v>
      </c>
      <c r="L71" s="285">
        <f t="shared" si="0"/>
        <v>271</v>
      </c>
      <c r="M71" s="91"/>
    </row>
    <row r="72" spans="1:13" x14ac:dyDescent="0.2">
      <c r="A72" s="281">
        <v>66</v>
      </c>
      <c r="B72" s="282" t="s">
        <v>177</v>
      </c>
      <c r="C72" s="283"/>
      <c r="D72" s="284"/>
      <c r="E72" s="283"/>
      <c r="F72" s="284"/>
      <c r="G72" s="283">
        <v>31205</v>
      </c>
      <c r="H72" s="284">
        <v>1428</v>
      </c>
      <c r="I72" s="283">
        <v>64713</v>
      </c>
      <c r="J72" s="284">
        <v>2669</v>
      </c>
      <c r="K72" s="283">
        <f t="shared" si="0"/>
        <v>64713</v>
      </c>
      <c r="L72" s="285">
        <f t="shared" si="0"/>
        <v>2669</v>
      </c>
      <c r="M72" s="91"/>
    </row>
    <row r="73" spans="1:13" x14ac:dyDescent="0.2">
      <c r="A73" s="281">
        <v>67</v>
      </c>
      <c r="B73" s="282" t="s">
        <v>178</v>
      </c>
      <c r="C73" s="283"/>
      <c r="D73" s="284"/>
      <c r="E73" s="283"/>
      <c r="F73" s="284"/>
      <c r="G73" s="283">
        <v>231</v>
      </c>
      <c r="H73" s="284">
        <v>246</v>
      </c>
      <c r="I73" s="283">
        <v>332</v>
      </c>
      <c r="J73" s="284">
        <v>298</v>
      </c>
      <c r="K73" s="283">
        <f t="shared" si="0"/>
        <v>332</v>
      </c>
      <c r="L73" s="285">
        <f t="shared" si="0"/>
        <v>298</v>
      </c>
      <c r="M73" s="91"/>
    </row>
    <row r="74" spans="1:13" x14ac:dyDescent="0.2">
      <c r="A74" s="281">
        <v>68</v>
      </c>
      <c r="B74" s="282" t="s">
        <v>179</v>
      </c>
      <c r="C74" s="283"/>
      <c r="D74" s="284"/>
      <c r="E74" s="283"/>
      <c r="F74" s="284"/>
      <c r="G74" s="283">
        <v>99</v>
      </c>
      <c r="H74" s="284">
        <v>63</v>
      </c>
      <c r="I74" s="283">
        <v>170</v>
      </c>
      <c r="J74" s="284">
        <v>101</v>
      </c>
      <c r="K74" s="283">
        <f t="shared" si="0"/>
        <v>170</v>
      </c>
      <c r="L74" s="285">
        <f t="shared" si="0"/>
        <v>101</v>
      </c>
      <c r="M74" s="91"/>
    </row>
    <row r="75" spans="1:13" x14ac:dyDescent="0.2">
      <c r="A75" s="281">
        <v>69</v>
      </c>
      <c r="B75" s="282" t="s">
        <v>180</v>
      </c>
      <c r="C75" s="283"/>
      <c r="D75" s="284"/>
      <c r="E75" s="283"/>
      <c r="F75" s="284"/>
      <c r="G75" s="283">
        <v>200</v>
      </c>
      <c r="H75" s="284">
        <v>85</v>
      </c>
      <c r="I75" s="283">
        <v>314</v>
      </c>
      <c r="J75" s="284">
        <v>120</v>
      </c>
      <c r="K75" s="283">
        <f t="shared" si="0"/>
        <v>314</v>
      </c>
      <c r="L75" s="285">
        <f t="shared" si="0"/>
        <v>120</v>
      </c>
      <c r="M75" s="91"/>
    </row>
    <row r="76" spans="1:13" x14ac:dyDescent="0.2">
      <c r="A76" s="281">
        <v>0</v>
      </c>
      <c r="B76" s="282" t="s">
        <v>145</v>
      </c>
      <c r="C76" s="283"/>
      <c r="D76" s="284">
        <v>8</v>
      </c>
      <c r="E76" s="283"/>
      <c r="F76" s="284">
        <v>9</v>
      </c>
      <c r="G76" s="283"/>
      <c r="H76" s="284">
        <v>10</v>
      </c>
      <c r="I76" s="283"/>
      <c r="J76" s="284">
        <v>10</v>
      </c>
      <c r="K76" s="283">
        <f t="shared" si="0"/>
        <v>0</v>
      </c>
      <c r="L76" s="285">
        <f t="shared" si="0"/>
        <v>10</v>
      </c>
      <c r="M76" s="91"/>
    </row>
    <row r="77" spans="1:13" x14ac:dyDescent="0.2">
      <c r="A77" s="286"/>
      <c r="B77" s="287" t="s">
        <v>60</v>
      </c>
      <c r="C77" s="288">
        <f>SUM(C7:C76)</f>
        <v>9021296</v>
      </c>
      <c r="D77" s="289">
        <f t="shared" ref="D77:J77" si="1">SUM(D7:D76)</f>
        <v>494515</v>
      </c>
      <c r="E77" s="288">
        <f t="shared" si="1"/>
        <v>9530039</v>
      </c>
      <c r="F77" s="289">
        <f t="shared" si="1"/>
        <v>523030</v>
      </c>
      <c r="G77" s="288">
        <f t="shared" si="1"/>
        <v>10132809</v>
      </c>
      <c r="H77" s="289">
        <f t="shared" si="1"/>
        <v>559508</v>
      </c>
      <c r="I77" s="288">
        <f t="shared" si="1"/>
        <v>10714829</v>
      </c>
      <c r="J77" s="289">
        <f t="shared" si="1"/>
        <v>592316</v>
      </c>
      <c r="K77" s="288">
        <f>SUM(K7:K76)</f>
        <v>1984574</v>
      </c>
      <c r="L77" s="290">
        <f>SUM(L7:L76)</f>
        <v>124810</v>
      </c>
      <c r="M77" s="92"/>
    </row>
    <row r="79" spans="1:13" x14ac:dyDescent="0.2">
      <c r="B79" s="73"/>
    </row>
    <row r="80" spans="1:13" x14ac:dyDescent="0.2">
      <c r="B80" s="73"/>
    </row>
    <row r="81" spans="1:13" ht="27" customHeight="1" x14ac:dyDescent="0.2">
      <c r="B81" s="93"/>
    </row>
    <row r="83" spans="1:13" x14ac:dyDescent="0.2">
      <c r="B83" s="94"/>
    </row>
    <row r="88" spans="1:13" ht="14.25" x14ac:dyDescent="0.2">
      <c r="A88" s="83"/>
      <c r="B88" s="83"/>
      <c r="C88" s="84"/>
      <c r="D88" s="85"/>
      <c r="E88" s="85"/>
      <c r="F88" s="85"/>
      <c r="G88" s="85"/>
      <c r="H88" s="85"/>
      <c r="I88" s="85"/>
      <c r="J88" s="85"/>
      <c r="K88" s="85"/>
      <c r="L88" s="85"/>
      <c r="M88" s="85"/>
    </row>
    <row r="89" spans="1:13" ht="14.25" x14ac:dyDescent="0.2">
      <c r="A89" s="83"/>
      <c r="B89" s="83"/>
      <c r="C89" s="84"/>
      <c r="D89" s="85"/>
      <c r="E89" s="85"/>
      <c r="F89" s="85"/>
      <c r="G89" s="85"/>
      <c r="H89" s="85"/>
      <c r="I89" s="85"/>
      <c r="J89" s="85"/>
      <c r="K89" s="85"/>
      <c r="L89" s="85"/>
      <c r="M89" s="85"/>
    </row>
    <row r="90" spans="1:13" ht="14.25" x14ac:dyDescent="0.2">
      <c r="A90" s="83"/>
      <c r="B90" s="83"/>
      <c r="C90" s="84"/>
      <c r="D90" s="85"/>
      <c r="E90" s="85"/>
      <c r="F90" s="85"/>
      <c r="G90" s="85"/>
      <c r="H90" s="85"/>
      <c r="I90" s="85"/>
      <c r="J90" s="85"/>
      <c r="K90" s="85"/>
      <c r="L90" s="85"/>
      <c r="M90" s="85"/>
    </row>
    <row r="91" spans="1:13" ht="14.25" x14ac:dyDescent="0.2">
      <c r="A91" s="83"/>
      <c r="B91" s="83"/>
      <c r="C91" s="84"/>
      <c r="D91" s="85"/>
      <c r="E91" s="85"/>
      <c r="F91" s="85"/>
      <c r="G91" s="85"/>
      <c r="H91" s="85"/>
      <c r="I91" s="85"/>
      <c r="J91" s="85"/>
      <c r="K91" s="85"/>
      <c r="L91" s="85"/>
      <c r="M91" s="85"/>
    </row>
    <row r="92" spans="1:13" ht="14.25" x14ac:dyDescent="0.2">
      <c r="A92" s="83"/>
      <c r="B92" s="83"/>
      <c r="C92" s="84"/>
      <c r="D92" s="85"/>
      <c r="E92" s="85"/>
      <c r="F92" s="85"/>
      <c r="G92" s="85"/>
      <c r="H92" s="85"/>
      <c r="I92" s="85"/>
      <c r="J92" s="85"/>
      <c r="K92" s="85"/>
      <c r="L92" s="85"/>
      <c r="M92" s="85"/>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ht="14.25" x14ac:dyDescent="0.2">
      <c r="A113" s="83"/>
      <c r="B113" s="83"/>
      <c r="C113" s="84"/>
      <c r="D113" s="85"/>
      <c r="E113" s="85"/>
      <c r="F113" s="85"/>
      <c r="G113" s="85"/>
      <c r="H113" s="85"/>
      <c r="I113" s="85"/>
      <c r="J113" s="85"/>
      <c r="K113" s="85"/>
      <c r="L113" s="85"/>
      <c r="M113" s="85"/>
    </row>
    <row r="114" spans="1:13" ht="14.25" x14ac:dyDescent="0.2">
      <c r="A114" s="83"/>
      <c r="B114" s="83"/>
      <c r="C114" s="84"/>
      <c r="D114" s="85"/>
      <c r="E114" s="85"/>
      <c r="F114" s="85"/>
      <c r="G114" s="85"/>
      <c r="H114" s="85"/>
      <c r="I114" s="85"/>
      <c r="J114" s="85"/>
      <c r="K114" s="85"/>
      <c r="L114" s="85"/>
      <c r="M114" s="85"/>
    </row>
    <row r="115" spans="1:13" ht="14.25" x14ac:dyDescent="0.2">
      <c r="A115" s="83"/>
      <c r="B115" s="83"/>
      <c r="C115" s="84"/>
      <c r="D115" s="85"/>
      <c r="E115" s="85"/>
      <c r="F115" s="85"/>
      <c r="G115" s="85"/>
      <c r="H115" s="85"/>
      <c r="I115" s="85"/>
      <c r="J115" s="85"/>
      <c r="K115" s="85"/>
      <c r="L115" s="85"/>
      <c r="M115" s="85"/>
    </row>
    <row r="116" spans="1:13" ht="14.25" x14ac:dyDescent="0.2">
      <c r="A116" s="83"/>
      <c r="B116" s="83"/>
      <c r="C116" s="84"/>
      <c r="D116" s="85"/>
      <c r="E116" s="85"/>
      <c r="F116" s="85"/>
      <c r="G116" s="85"/>
      <c r="H116" s="85"/>
      <c r="I116" s="85"/>
      <c r="J116" s="85"/>
      <c r="K116" s="85"/>
      <c r="L116" s="85"/>
      <c r="M116" s="85"/>
    </row>
    <row r="117" spans="1:13" ht="14.25" x14ac:dyDescent="0.2">
      <c r="A117" s="83"/>
      <c r="B117" s="83"/>
      <c r="C117" s="84"/>
      <c r="D117" s="85"/>
      <c r="E117" s="85"/>
      <c r="F117" s="85"/>
      <c r="G117" s="85"/>
      <c r="H117" s="85"/>
      <c r="I117" s="85"/>
      <c r="J117" s="85"/>
      <c r="K117" s="85"/>
      <c r="L117" s="85"/>
      <c r="M117" s="85"/>
    </row>
    <row r="118" spans="1:13" ht="14.25" x14ac:dyDescent="0.2">
      <c r="A118" s="83"/>
      <c r="B118" s="83"/>
      <c r="C118" s="84"/>
      <c r="D118" s="85"/>
      <c r="E118" s="85"/>
      <c r="F118" s="85"/>
      <c r="G118" s="85"/>
      <c r="H118" s="85"/>
      <c r="I118" s="85"/>
      <c r="J118" s="85"/>
      <c r="K118" s="85"/>
      <c r="L118" s="85"/>
      <c r="M118" s="85"/>
    </row>
    <row r="119" spans="1:13" ht="14.25" x14ac:dyDescent="0.2">
      <c r="A119" s="83"/>
      <c r="B119" s="83"/>
      <c r="C119" s="84"/>
      <c r="D119" s="85"/>
      <c r="E119" s="85"/>
      <c r="F119" s="85"/>
      <c r="G119" s="85"/>
      <c r="H119" s="85"/>
      <c r="I119" s="85"/>
      <c r="J119" s="85"/>
      <c r="K119" s="85"/>
      <c r="L119" s="85"/>
      <c r="M119" s="85"/>
    </row>
    <row r="120" spans="1:13" ht="14.25" x14ac:dyDescent="0.2">
      <c r="A120" s="83"/>
      <c r="B120" s="83"/>
      <c r="C120" s="84"/>
      <c r="D120" s="85"/>
      <c r="E120" s="85"/>
      <c r="F120" s="85"/>
      <c r="G120" s="85"/>
      <c r="H120" s="85"/>
      <c r="I120" s="85"/>
      <c r="J120" s="85"/>
      <c r="K120" s="85"/>
      <c r="L120" s="85"/>
      <c r="M120" s="85"/>
    </row>
    <row r="121" spans="1:13" ht="14.25" x14ac:dyDescent="0.2">
      <c r="A121" s="83"/>
      <c r="B121" s="83"/>
      <c r="C121" s="84"/>
      <c r="D121" s="85"/>
      <c r="E121" s="85"/>
      <c r="F121" s="85"/>
      <c r="G121" s="85"/>
      <c r="H121" s="85"/>
      <c r="I121" s="85"/>
      <c r="J121" s="85"/>
      <c r="K121" s="85"/>
      <c r="L121" s="85"/>
      <c r="M121" s="85"/>
    </row>
    <row r="122" spans="1:13" ht="14.25" x14ac:dyDescent="0.2">
      <c r="A122" s="83"/>
      <c r="B122" s="83"/>
      <c r="C122" s="84"/>
      <c r="D122" s="85"/>
      <c r="E122" s="85"/>
      <c r="F122" s="85"/>
      <c r="G122" s="85"/>
      <c r="H122" s="85"/>
      <c r="I122" s="85"/>
      <c r="J122" s="85"/>
      <c r="K122" s="85"/>
      <c r="L122" s="85"/>
      <c r="M122" s="85"/>
    </row>
    <row r="123" spans="1:13" ht="14.25" x14ac:dyDescent="0.2">
      <c r="A123" s="83"/>
      <c r="B123" s="83"/>
      <c r="C123" s="84"/>
      <c r="D123" s="85"/>
      <c r="E123" s="85"/>
      <c r="F123" s="85"/>
      <c r="G123" s="85"/>
      <c r="H123" s="85"/>
      <c r="I123" s="85"/>
      <c r="J123" s="85"/>
      <c r="K123" s="85"/>
      <c r="L123" s="85"/>
      <c r="M123" s="85"/>
    </row>
    <row r="124" spans="1:13" ht="14.25" x14ac:dyDescent="0.2">
      <c r="A124" s="83"/>
      <c r="B124" s="83"/>
      <c r="C124" s="84"/>
      <c r="D124" s="85"/>
      <c r="E124" s="85"/>
      <c r="F124" s="85"/>
      <c r="G124" s="85"/>
      <c r="H124" s="85"/>
      <c r="I124" s="85"/>
      <c r="J124" s="85"/>
      <c r="K124" s="85"/>
      <c r="L124" s="85"/>
      <c r="M124" s="85"/>
    </row>
    <row r="125" spans="1:13" ht="14.25" x14ac:dyDescent="0.2">
      <c r="A125" s="83"/>
      <c r="B125" s="83"/>
      <c r="C125" s="84"/>
      <c r="D125" s="85"/>
      <c r="E125" s="85"/>
      <c r="F125" s="85"/>
      <c r="G125" s="85"/>
      <c r="H125" s="85"/>
      <c r="I125" s="85"/>
      <c r="J125" s="85"/>
      <c r="K125" s="85"/>
      <c r="L125" s="85"/>
      <c r="M125" s="85"/>
    </row>
    <row r="126" spans="1:13" ht="14.25" x14ac:dyDescent="0.2">
      <c r="A126" s="83"/>
      <c r="B126" s="83"/>
      <c r="C126" s="84"/>
      <c r="D126" s="85"/>
      <c r="E126" s="85"/>
      <c r="F126" s="85"/>
      <c r="G126" s="85"/>
      <c r="H126" s="85"/>
      <c r="I126" s="85"/>
      <c r="J126" s="85"/>
      <c r="K126" s="85"/>
      <c r="L126" s="85"/>
      <c r="M126" s="85"/>
    </row>
    <row r="127" spans="1:13" ht="14.25" x14ac:dyDescent="0.2">
      <c r="A127" s="83"/>
      <c r="B127" s="83"/>
      <c r="C127" s="84"/>
      <c r="D127" s="85"/>
      <c r="E127" s="85"/>
      <c r="F127" s="85"/>
      <c r="G127" s="85"/>
      <c r="H127" s="85"/>
      <c r="I127" s="85"/>
      <c r="J127" s="85"/>
      <c r="K127" s="85"/>
      <c r="L127" s="85"/>
      <c r="M127" s="85"/>
    </row>
    <row r="128" spans="1:13" ht="14.25" x14ac:dyDescent="0.2">
      <c r="A128" s="83"/>
      <c r="B128" s="83"/>
      <c r="C128" s="84"/>
      <c r="D128" s="85"/>
      <c r="E128" s="85"/>
      <c r="F128" s="85"/>
      <c r="G128" s="85"/>
      <c r="H128" s="85"/>
      <c r="I128" s="85"/>
      <c r="J128" s="85"/>
      <c r="K128" s="85"/>
      <c r="L128" s="85"/>
      <c r="M128" s="85"/>
    </row>
    <row r="129" spans="1:13" ht="14.25" x14ac:dyDescent="0.2">
      <c r="A129" s="83"/>
      <c r="B129" s="83"/>
      <c r="C129" s="84"/>
      <c r="D129" s="85"/>
      <c r="E129" s="85"/>
      <c r="F129" s="85"/>
      <c r="G129" s="85"/>
      <c r="H129" s="85"/>
      <c r="I129" s="85"/>
      <c r="J129" s="85"/>
      <c r="K129" s="85"/>
      <c r="L129" s="85"/>
      <c r="M129" s="85"/>
    </row>
    <row r="130" spans="1:13" ht="14.25" x14ac:dyDescent="0.2">
      <c r="A130" s="83"/>
      <c r="B130" s="83"/>
      <c r="C130" s="84"/>
      <c r="D130" s="85"/>
      <c r="E130" s="85"/>
      <c r="F130" s="85"/>
      <c r="G130" s="85"/>
      <c r="H130" s="85"/>
      <c r="I130" s="85"/>
      <c r="J130" s="85"/>
      <c r="K130" s="85"/>
      <c r="L130" s="85"/>
      <c r="M130" s="85"/>
    </row>
    <row r="131" spans="1:13" ht="14.25" x14ac:dyDescent="0.2">
      <c r="A131" s="83"/>
      <c r="B131" s="83"/>
      <c r="C131" s="84"/>
      <c r="D131" s="85"/>
      <c r="E131" s="85"/>
      <c r="F131" s="85"/>
      <c r="G131" s="85"/>
      <c r="H131" s="85"/>
      <c r="I131" s="85"/>
      <c r="J131" s="85"/>
      <c r="K131" s="85"/>
      <c r="L131" s="85"/>
      <c r="M131" s="85"/>
    </row>
    <row r="132" spans="1:13" ht="14.25" x14ac:dyDescent="0.2">
      <c r="A132" s="83"/>
      <c r="B132" s="83"/>
      <c r="C132" s="84"/>
      <c r="D132" s="85"/>
      <c r="E132" s="85"/>
      <c r="F132" s="85"/>
      <c r="G132" s="85"/>
      <c r="H132" s="85"/>
      <c r="I132" s="85"/>
      <c r="J132" s="85"/>
      <c r="K132" s="85"/>
      <c r="L132" s="85"/>
      <c r="M132" s="85"/>
    </row>
    <row r="133" spans="1:13" ht="14.25" x14ac:dyDescent="0.2">
      <c r="A133" s="83"/>
      <c r="B133" s="83"/>
      <c r="C133" s="84"/>
      <c r="D133" s="85"/>
      <c r="E133" s="85"/>
      <c r="F133" s="85"/>
      <c r="G133" s="85"/>
      <c r="H133" s="85"/>
      <c r="I133" s="85"/>
      <c r="J133" s="85"/>
      <c r="K133" s="85"/>
      <c r="L133" s="85"/>
      <c r="M133" s="85"/>
    </row>
    <row r="134" spans="1:13" ht="14.25" x14ac:dyDescent="0.2">
      <c r="A134" s="83"/>
      <c r="B134" s="83"/>
      <c r="C134" s="84"/>
      <c r="D134" s="85"/>
      <c r="E134" s="85"/>
      <c r="F134" s="85"/>
      <c r="G134" s="85"/>
      <c r="H134" s="85"/>
      <c r="I134" s="85"/>
      <c r="J134" s="85"/>
      <c r="K134" s="85"/>
      <c r="L134" s="85"/>
      <c r="M134" s="85"/>
    </row>
    <row r="135" spans="1:13" ht="14.25" x14ac:dyDescent="0.2">
      <c r="A135" s="83"/>
      <c r="B135" s="83"/>
      <c r="C135" s="84"/>
      <c r="D135" s="85"/>
      <c r="E135" s="85"/>
      <c r="F135" s="85"/>
      <c r="G135" s="85"/>
      <c r="H135" s="85"/>
      <c r="I135" s="85"/>
      <c r="J135" s="85"/>
      <c r="K135" s="85"/>
      <c r="L135" s="85"/>
      <c r="M135" s="85"/>
    </row>
    <row r="136" spans="1:13" ht="14.25" x14ac:dyDescent="0.2">
      <c r="A136" s="83"/>
      <c r="B136" s="83"/>
      <c r="C136" s="84"/>
      <c r="D136" s="85"/>
      <c r="E136" s="85"/>
      <c r="F136" s="85"/>
      <c r="G136" s="85"/>
      <c r="H136" s="85"/>
      <c r="I136" s="85"/>
      <c r="J136" s="85"/>
      <c r="K136" s="85"/>
      <c r="L136" s="85"/>
      <c r="M136" s="85"/>
    </row>
    <row r="137" spans="1:13" ht="14.25" x14ac:dyDescent="0.2">
      <c r="A137" s="83"/>
      <c r="B137" s="83"/>
      <c r="C137" s="84"/>
      <c r="D137" s="85"/>
      <c r="E137" s="85"/>
      <c r="F137" s="85"/>
      <c r="G137" s="85"/>
      <c r="H137" s="85"/>
      <c r="I137" s="85"/>
      <c r="J137" s="85"/>
      <c r="K137" s="85"/>
      <c r="L137" s="85"/>
      <c r="M137" s="85"/>
    </row>
    <row r="138" spans="1:13" ht="14.25" x14ac:dyDescent="0.2">
      <c r="A138" s="83"/>
      <c r="B138" s="83"/>
      <c r="C138" s="84"/>
      <c r="D138" s="85"/>
      <c r="E138" s="85"/>
      <c r="F138" s="85"/>
      <c r="G138" s="85"/>
      <c r="H138" s="85"/>
      <c r="I138" s="85"/>
      <c r="J138" s="85"/>
      <c r="K138" s="85"/>
      <c r="L138" s="85"/>
      <c r="M138" s="85"/>
    </row>
    <row r="139" spans="1:13" ht="14.25" x14ac:dyDescent="0.2">
      <c r="A139" s="83"/>
      <c r="B139" s="83"/>
      <c r="C139" s="84"/>
      <c r="D139" s="85"/>
      <c r="E139" s="85"/>
      <c r="F139" s="85"/>
      <c r="G139" s="85"/>
      <c r="H139" s="85"/>
      <c r="I139" s="85"/>
      <c r="J139" s="85"/>
      <c r="K139" s="85"/>
      <c r="L139" s="85"/>
      <c r="M139" s="85"/>
    </row>
    <row r="140" spans="1:13" ht="14.25" x14ac:dyDescent="0.2">
      <c r="A140" s="83"/>
      <c r="B140" s="83"/>
      <c r="C140" s="84"/>
      <c r="D140" s="85"/>
      <c r="E140" s="85"/>
      <c r="F140" s="85"/>
      <c r="G140" s="85"/>
      <c r="H140" s="85"/>
      <c r="I140" s="85"/>
      <c r="J140" s="85"/>
      <c r="K140" s="85"/>
      <c r="L140" s="85"/>
      <c r="M140" s="85"/>
    </row>
    <row r="141" spans="1:13" ht="14.25" x14ac:dyDescent="0.2">
      <c r="A141" s="83"/>
      <c r="B141" s="83"/>
      <c r="C141" s="84"/>
      <c r="D141" s="85"/>
      <c r="E141" s="85"/>
      <c r="F141" s="85"/>
      <c r="G141" s="85"/>
      <c r="H141" s="85"/>
      <c r="I141" s="85"/>
      <c r="J141" s="85"/>
      <c r="K141" s="85"/>
      <c r="L141" s="85"/>
      <c r="M141" s="85"/>
    </row>
    <row r="142" spans="1:13" ht="14.25" x14ac:dyDescent="0.2">
      <c r="A142" s="83"/>
      <c r="B142" s="83"/>
      <c r="C142" s="84"/>
      <c r="D142" s="85"/>
      <c r="E142" s="85"/>
      <c r="F142" s="85"/>
      <c r="G142" s="85"/>
      <c r="H142" s="85"/>
      <c r="I142" s="85"/>
      <c r="J142" s="85"/>
      <c r="K142" s="85"/>
      <c r="L142" s="85"/>
      <c r="M142" s="85"/>
    </row>
    <row r="143" spans="1:13" ht="14.25" x14ac:dyDescent="0.2">
      <c r="A143" s="83"/>
      <c r="B143" s="83"/>
      <c r="C143" s="84"/>
      <c r="D143" s="85"/>
      <c r="E143" s="85"/>
      <c r="F143" s="85"/>
      <c r="G143" s="85"/>
      <c r="H143" s="85"/>
      <c r="I143" s="85"/>
      <c r="J143" s="85"/>
      <c r="K143" s="85"/>
      <c r="L143" s="85"/>
      <c r="M143" s="85"/>
    </row>
    <row r="144" spans="1:13" x14ac:dyDescent="0.2">
      <c r="A144" s="72"/>
      <c r="B144" s="72"/>
      <c r="C144" s="72"/>
      <c r="D144" s="85"/>
      <c r="E144" s="85"/>
      <c r="F144" s="85"/>
      <c r="G144" s="85"/>
      <c r="H144" s="85"/>
      <c r="I144" s="85"/>
      <c r="J144" s="85"/>
      <c r="K144" s="85"/>
      <c r="L144" s="85"/>
      <c r="M144" s="85"/>
    </row>
    <row r="145" spans="1:13" x14ac:dyDescent="0.2">
      <c r="A145" s="72"/>
      <c r="B145" s="72"/>
      <c r="C145" s="72"/>
      <c r="D145" s="85"/>
      <c r="E145" s="85"/>
      <c r="F145" s="85"/>
      <c r="G145" s="85"/>
      <c r="H145" s="85"/>
      <c r="I145" s="85"/>
      <c r="J145" s="85"/>
      <c r="K145" s="85"/>
      <c r="L145" s="85"/>
      <c r="M145" s="85"/>
    </row>
    <row r="146" spans="1:13" x14ac:dyDescent="0.2">
      <c r="A146" s="72"/>
      <c r="B146" s="72"/>
      <c r="C146" s="72"/>
      <c r="D146" s="85"/>
      <c r="E146" s="85"/>
      <c r="F146" s="85"/>
      <c r="G146" s="85"/>
      <c r="H146" s="85"/>
      <c r="I146" s="85"/>
      <c r="J146" s="85"/>
      <c r="K146" s="85"/>
      <c r="L146" s="85"/>
      <c r="M146" s="85"/>
    </row>
  </sheetData>
  <mergeCells count="11">
    <mergeCell ref="O18:S18"/>
    <mergeCell ref="G4:H4"/>
    <mergeCell ref="I4:J4"/>
    <mergeCell ref="K4:L4"/>
    <mergeCell ref="K5:K6"/>
    <mergeCell ref="L5:L6"/>
    <mergeCell ref="A2:L2"/>
    <mergeCell ref="A4:A6"/>
    <mergeCell ref="B4:B6"/>
    <mergeCell ref="C4:D4"/>
    <mergeCell ref="E4:F4"/>
  </mergeCells>
  <pageMargins left="0.74803149606299213" right="0.74803149606299213" top="0.98425196850393704" bottom="0.98425196850393704" header="0" footer="0"/>
  <pageSetup scale="27" orientation="portrait" r:id="rId1"/>
  <headerFooter alignWithMargins="0"/>
  <ignoredErrors>
    <ignoredError sqref="D77:L77"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2:Q115"/>
  <sheetViews>
    <sheetView showGridLines="0" zoomScaleNormal="100" workbookViewId="0">
      <pane xSplit="2" ySplit="4" topLeftCell="C5" activePane="bottomRight" state="frozen"/>
      <selection pane="topRight" activeCell="C1" sqref="C1"/>
      <selection pane="bottomLeft" activeCell="A5" sqref="A5"/>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6" style="75" customWidth="1"/>
    <col min="11" max="11" width="12" style="75" customWidth="1"/>
    <col min="12" max="13" width="10.140625" style="75" customWidth="1"/>
    <col min="14" max="16384" width="11.42578125" style="75"/>
  </cols>
  <sheetData>
    <row r="2" spans="1:17" ht="16.899999999999999" customHeight="1" x14ac:dyDescent="0.2">
      <c r="A2" s="393" t="s">
        <v>429</v>
      </c>
      <c r="B2" s="393"/>
      <c r="C2" s="393"/>
      <c r="D2" s="393"/>
      <c r="E2" s="393"/>
      <c r="F2" s="393"/>
      <c r="G2" s="393"/>
      <c r="H2" s="393"/>
      <c r="I2" s="393"/>
      <c r="J2" s="393"/>
      <c r="K2" s="393"/>
      <c r="L2" s="393"/>
      <c r="M2" s="86"/>
    </row>
    <row r="3" spans="1:17" ht="16.899999999999999" customHeight="1" x14ac:dyDescent="0.2">
      <c r="A3" s="295"/>
      <c r="B3" s="295"/>
      <c r="C3" s="295"/>
      <c r="D3" s="295"/>
      <c r="E3" s="295"/>
      <c r="F3" s="295"/>
      <c r="G3" s="295"/>
      <c r="H3" s="295"/>
      <c r="I3" s="86"/>
      <c r="J3" s="86"/>
      <c r="K3" s="86"/>
      <c r="L3" s="86"/>
      <c r="M3" s="86"/>
    </row>
    <row r="4" spans="1:17" ht="30" customHeight="1" x14ac:dyDescent="0.2">
      <c r="A4" s="394" t="s">
        <v>233</v>
      </c>
      <c r="B4" s="402" t="s">
        <v>0</v>
      </c>
      <c r="C4" s="405" t="s">
        <v>450</v>
      </c>
      <c r="D4" s="405"/>
      <c r="E4" s="405" t="s">
        <v>451</v>
      </c>
      <c r="F4" s="405"/>
      <c r="G4" s="405" t="s">
        <v>452</v>
      </c>
      <c r="H4" s="405"/>
      <c r="I4" s="405" t="s">
        <v>453</v>
      </c>
      <c r="J4" s="405"/>
      <c r="K4" s="400" t="s">
        <v>454</v>
      </c>
      <c r="L4" s="401"/>
      <c r="M4" s="87"/>
    </row>
    <row r="5" spans="1:17" ht="15" customHeight="1" x14ac:dyDescent="0.2">
      <c r="A5" s="395"/>
      <c r="B5" s="403"/>
      <c r="C5" s="276" t="s">
        <v>54</v>
      </c>
      <c r="D5" s="277" t="s">
        <v>55</v>
      </c>
      <c r="E5" s="276" t="s">
        <v>54</v>
      </c>
      <c r="F5" s="277" t="s">
        <v>55</v>
      </c>
      <c r="G5" s="276" t="s">
        <v>54</v>
      </c>
      <c r="H5" s="277" t="s">
        <v>55</v>
      </c>
      <c r="I5" s="276" t="s">
        <v>54</v>
      </c>
      <c r="J5" s="277" t="s">
        <v>55</v>
      </c>
      <c r="K5" s="406" t="s">
        <v>54</v>
      </c>
      <c r="L5" s="408" t="s">
        <v>55</v>
      </c>
      <c r="M5" s="88"/>
      <c r="Q5" s="80"/>
    </row>
    <row r="6" spans="1:17" ht="15" customHeight="1" x14ac:dyDescent="0.2">
      <c r="A6" s="396"/>
      <c r="B6" s="404"/>
      <c r="C6" s="279">
        <v>40629</v>
      </c>
      <c r="D6" s="280">
        <v>40629</v>
      </c>
      <c r="E6" s="279">
        <v>40727</v>
      </c>
      <c r="F6" s="280">
        <v>40727</v>
      </c>
      <c r="G6" s="279"/>
      <c r="H6" s="280"/>
      <c r="I6" s="279">
        <v>40909</v>
      </c>
      <c r="J6" s="280">
        <v>40909</v>
      </c>
      <c r="K6" s="407"/>
      <c r="L6" s="409"/>
      <c r="M6" s="88"/>
    </row>
    <row r="7" spans="1:17" x14ac:dyDescent="0.2">
      <c r="A7" s="281">
        <v>1</v>
      </c>
      <c r="B7" s="282" t="s">
        <v>1</v>
      </c>
      <c r="C7" s="283">
        <v>20109</v>
      </c>
      <c r="D7" s="284">
        <v>1823</v>
      </c>
      <c r="E7" s="283">
        <v>21065</v>
      </c>
      <c r="F7" s="284">
        <v>1923</v>
      </c>
      <c r="G7" s="283">
        <f>+'[1]TODOS LOS AÑOS'!AK7</f>
        <v>21939</v>
      </c>
      <c r="H7" s="284">
        <v>2021</v>
      </c>
      <c r="I7" s="283">
        <v>22853</v>
      </c>
      <c r="J7" s="284">
        <v>2104</v>
      </c>
      <c r="K7" s="283">
        <f>$I7-'[1]Año 2010'!$I7</f>
        <v>3565</v>
      </c>
      <c r="L7" s="285">
        <f>$J7-'[1]Año 2010'!$J7</f>
        <v>356</v>
      </c>
      <c r="M7" s="89"/>
      <c r="O7" s="20"/>
      <c r="P7" s="20"/>
    </row>
    <row r="8" spans="1:17" x14ac:dyDescent="0.2">
      <c r="A8" s="281">
        <v>2</v>
      </c>
      <c r="B8" s="282" t="s">
        <v>2</v>
      </c>
      <c r="C8" s="283">
        <v>40806</v>
      </c>
      <c r="D8" s="284">
        <v>1994</v>
      </c>
      <c r="E8" s="283">
        <v>43301</v>
      </c>
      <c r="F8" s="284">
        <v>2109</v>
      </c>
      <c r="G8" s="283">
        <f>+'[1]TODOS LOS AÑOS'!AK8</f>
        <v>45245</v>
      </c>
      <c r="H8" s="284">
        <v>2212</v>
      </c>
      <c r="I8" s="283">
        <v>46985</v>
      </c>
      <c r="J8" s="284">
        <v>2308</v>
      </c>
      <c r="K8" s="283">
        <f>$I8-'[1]Año 2010'!$I8</f>
        <v>7892</v>
      </c>
      <c r="L8" s="285">
        <f>$J8-'[1]Año 2010'!$J8</f>
        <v>399</v>
      </c>
      <c r="M8" s="89"/>
      <c r="O8" s="20"/>
      <c r="P8" s="20"/>
    </row>
    <row r="9" spans="1:17" x14ac:dyDescent="0.2">
      <c r="A9" s="281">
        <v>3</v>
      </c>
      <c r="B9" s="282" t="s">
        <v>3</v>
      </c>
      <c r="C9" s="283">
        <v>178845</v>
      </c>
      <c r="D9" s="284">
        <v>7122</v>
      </c>
      <c r="E9" s="283">
        <v>288755</v>
      </c>
      <c r="F9" s="284">
        <v>7555</v>
      </c>
      <c r="G9" s="283">
        <f>+'[1]TODOS LOS AÑOS'!AK9</f>
        <v>385997</v>
      </c>
      <c r="H9" s="284">
        <v>7966</v>
      </c>
      <c r="I9" s="283">
        <v>489711</v>
      </c>
      <c r="J9" s="284">
        <v>8391</v>
      </c>
      <c r="K9" s="283">
        <f>$I9-'[1]Año 2010'!$I9</f>
        <v>369905</v>
      </c>
      <c r="L9" s="285">
        <f>$J9-'[1]Año 2010'!$J9</f>
        <v>1640</v>
      </c>
      <c r="M9" s="89"/>
      <c r="O9" s="20"/>
      <c r="P9" s="20"/>
    </row>
    <row r="10" spans="1:17" x14ac:dyDescent="0.2">
      <c r="A10" s="281">
        <v>4</v>
      </c>
      <c r="B10" s="282" t="s">
        <v>4</v>
      </c>
      <c r="C10" s="283">
        <v>75523</v>
      </c>
      <c r="D10" s="284">
        <v>3879</v>
      </c>
      <c r="E10" s="283">
        <v>79731</v>
      </c>
      <c r="F10" s="284">
        <v>4144</v>
      </c>
      <c r="G10" s="283">
        <f>+'[1]TODOS LOS AÑOS'!AK10</f>
        <v>83497</v>
      </c>
      <c r="H10" s="284">
        <v>4404</v>
      </c>
      <c r="I10" s="283">
        <v>87273</v>
      </c>
      <c r="J10" s="284">
        <v>4640</v>
      </c>
      <c r="K10" s="283">
        <f>$I10-'[1]Año 2010'!$I10</f>
        <v>15315</v>
      </c>
      <c r="L10" s="285">
        <f>$J10-'[1]Año 2010'!$J10</f>
        <v>984</v>
      </c>
      <c r="M10" s="89"/>
    </row>
    <row r="11" spans="1:17" x14ac:dyDescent="0.2">
      <c r="A11" s="281">
        <v>5</v>
      </c>
      <c r="B11" s="282" t="s">
        <v>5</v>
      </c>
      <c r="C11" s="283">
        <v>374456</v>
      </c>
      <c r="D11" s="284">
        <v>5141</v>
      </c>
      <c r="E11" s="283">
        <v>404032</v>
      </c>
      <c r="F11" s="284">
        <v>5471</v>
      </c>
      <c r="G11" s="283">
        <f>+'[1]TODOS LOS AÑOS'!AK11</f>
        <v>431038</v>
      </c>
      <c r="H11" s="284">
        <v>5811</v>
      </c>
      <c r="I11" s="283">
        <v>455227</v>
      </c>
      <c r="J11" s="284">
        <v>6104</v>
      </c>
      <c r="K11" s="283">
        <f>$I11-'[1]Año 2010'!$I11</f>
        <v>103596</v>
      </c>
      <c r="L11" s="285">
        <f>$J11-'[1]Año 2010'!$J11</f>
        <v>1203</v>
      </c>
      <c r="M11" s="89"/>
    </row>
    <row r="12" spans="1:17" x14ac:dyDescent="0.2">
      <c r="A12" s="281">
        <v>6</v>
      </c>
      <c r="B12" s="282" t="s">
        <v>6</v>
      </c>
      <c r="C12" s="283">
        <v>5920</v>
      </c>
      <c r="D12" s="284">
        <v>4840</v>
      </c>
      <c r="E12" s="283">
        <v>6206</v>
      </c>
      <c r="F12" s="284">
        <v>4975</v>
      </c>
      <c r="G12" s="283">
        <f>+'[1]TODOS LOS AÑOS'!AK12</f>
        <v>6463</v>
      </c>
      <c r="H12" s="284">
        <v>5091</v>
      </c>
      <c r="I12" s="283">
        <v>6665</v>
      </c>
      <c r="J12" s="284">
        <v>5181</v>
      </c>
      <c r="K12" s="283">
        <f>$I12-'[1]Año 2010'!$I12</f>
        <v>919</v>
      </c>
      <c r="L12" s="285">
        <f>$J12-'[1]Año 2010'!$J12</f>
        <v>446</v>
      </c>
      <c r="M12" s="89"/>
      <c r="N12" s="410"/>
    </row>
    <row r="13" spans="1:17" x14ac:dyDescent="0.2">
      <c r="A13" s="281">
        <v>7</v>
      </c>
      <c r="B13" s="282" t="s">
        <v>7</v>
      </c>
      <c r="C13" s="283">
        <v>686202</v>
      </c>
      <c r="D13" s="284">
        <v>58488</v>
      </c>
      <c r="E13" s="283">
        <v>711946</v>
      </c>
      <c r="F13" s="284">
        <v>61067</v>
      </c>
      <c r="G13" s="283">
        <f>+'[1]TODOS LOS AÑOS'!AK13</f>
        <v>734057</v>
      </c>
      <c r="H13" s="284">
        <v>63195</v>
      </c>
      <c r="I13" s="283">
        <v>756287</v>
      </c>
      <c r="J13" s="284">
        <v>65368</v>
      </c>
      <c r="K13" s="283">
        <f>$I13-'[1]Año 2010'!$I13</f>
        <v>89710</v>
      </c>
      <c r="L13" s="285">
        <f>$J13-'[1]Año 2010'!$J13</f>
        <v>8936</v>
      </c>
      <c r="M13" s="89"/>
      <c r="N13" s="410"/>
    </row>
    <row r="14" spans="1:17" x14ac:dyDescent="0.2">
      <c r="A14" s="281">
        <v>8</v>
      </c>
      <c r="B14" s="282" t="s">
        <v>8</v>
      </c>
      <c r="C14" s="283">
        <v>54660</v>
      </c>
      <c r="D14" s="284">
        <v>12386</v>
      </c>
      <c r="E14" s="283">
        <v>57550</v>
      </c>
      <c r="F14" s="284">
        <v>12988</v>
      </c>
      <c r="G14" s="283">
        <f>+'[1]TODOS LOS AÑOS'!AK14</f>
        <v>59995</v>
      </c>
      <c r="H14" s="284">
        <v>13523</v>
      </c>
      <c r="I14" s="283">
        <v>62726</v>
      </c>
      <c r="J14" s="284">
        <v>14116</v>
      </c>
      <c r="K14" s="283">
        <f>$I14-'[1]Año 2010'!$I14</f>
        <v>10378</v>
      </c>
      <c r="L14" s="285">
        <f>$J14-'[1]Año 2010'!$J14</f>
        <v>2209</v>
      </c>
      <c r="M14" s="89"/>
    </row>
    <row r="15" spans="1:17" x14ac:dyDescent="0.2">
      <c r="A15" s="281">
        <v>9</v>
      </c>
      <c r="B15" s="282" t="s">
        <v>9</v>
      </c>
      <c r="C15" s="283">
        <v>4320</v>
      </c>
      <c r="D15" s="284">
        <v>189</v>
      </c>
      <c r="E15" s="283">
        <v>4604</v>
      </c>
      <c r="F15" s="284">
        <v>201</v>
      </c>
      <c r="G15" s="283">
        <f>+'[1]TODOS LOS AÑOS'!AK15</f>
        <v>4850</v>
      </c>
      <c r="H15" s="284">
        <v>215</v>
      </c>
      <c r="I15" s="283">
        <v>5109</v>
      </c>
      <c r="J15" s="284">
        <v>220</v>
      </c>
      <c r="K15" s="283">
        <f>$I15-'[1]Año 2010'!$I15</f>
        <v>1031</v>
      </c>
      <c r="L15" s="285">
        <f>$J15-'[1]Año 2010'!$J15</f>
        <v>39</v>
      </c>
      <c r="M15" s="89"/>
    </row>
    <row r="16" spans="1:17" x14ac:dyDescent="0.2">
      <c r="A16" s="281">
        <v>10</v>
      </c>
      <c r="B16" s="282" t="s">
        <v>10</v>
      </c>
      <c r="C16" s="283">
        <v>3391</v>
      </c>
      <c r="D16" s="284">
        <v>902</v>
      </c>
      <c r="E16" s="283">
        <v>3594</v>
      </c>
      <c r="F16" s="284">
        <v>947</v>
      </c>
      <c r="G16" s="283">
        <f>+'[1]TODOS LOS AÑOS'!AK16</f>
        <v>3742</v>
      </c>
      <c r="H16" s="284">
        <v>973</v>
      </c>
      <c r="I16" s="283">
        <v>3905</v>
      </c>
      <c r="J16" s="284">
        <v>1012</v>
      </c>
      <c r="K16" s="283">
        <f>$I16-'[1]Año 2010'!$I16</f>
        <v>647</v>
      </c>
      <c r="L16" s="285">
        <f>$J16-'[1]Año 2010'!$J16</f>
        <v>166</v>
      </c>
      <c r="M16" s="89"/>
    </row>
    <row r="17" spans="1:15" x14ac:dyDescent="0.2">
      <c r="A17" s="281">
        <v>11</v>
      </c>
      <c r="B17" s="282" t="s">
        <v>11</v>
      </c>
      <c r="C17" s="283">
        <v>294302</v>
      </c>
      <c r="D17" s="284">
        <v>10706</v>
      </c>
      <c r="E17" s="283">
        <v>310182</v>
      </c>
      <c r="F17" s="284">
        <v>11237</v>
      </c>
      <c r="G17" s="283">
        <f>+'[1]TODOS LOS AÑOS'!AK17</f>
        <v>324045</v>
      </c>
      <c r="H17" s="284">
        <v>11721</v>
      </c>
      <c r="I17" s="283">
        <v>340656</v>
      </c>
      <c r="J17" s="284">
        <v>12227</v>
      </c>
      <c r="K17" s="283">
        <f>$I17-'[1]Año 2010'!$I17</f>
        <v>59775</v>
      </c>
      <c r="L17" s="285">
        <f>$J17-'[1]Año 2010'!$J17</f>
        <v>1955</v>
      </c>
      <c r="M17" s="89"/>
    </row>
    <row r="18" spans="1:15" ht="15" x14ac:dyDescent="0.2">
      <c r="A18" s="281">
        <v>12</v>
      </c>
      <c r="B18" s="282" t="s">
        <v>12</v>
      </c>
      <c r="C18" s="283">
        <v>11602</v>
      </c>
      <c r="D18" s="284">
        <v>874</v>
      </c>
      <c r="E18" s="283">
        <v>12293</v>
      </c>
      <c r="F18" s="284">
        <v>919</v>
      </c>
      <c r="G18" s="283">
        <f>+'[1]TODOS LOS AÑOS'!AK18</f>
        <v>12843</v>
      </c>
      <c r="H18" s="284">
        <v>966</v>
      </c>
      <c r="I18" s="283">
        <v>13362</v>
      </c>
      <c r="J18" s="284">
        <v>1016</v>
      </c>
      <c r="K18" s="283">
        <f>$I18-'[1]Año 2010'!$I18</f>
        <v>2243</v>
      </c>
      <c r="L18" s="285">
        <f>$J18-'[1]Año 2010'!$J18</f>
        <v>191</v>
      </c>
      <c r="M18" s="89"/>
      <c r="O18" s="256"/>
    </row>
    <row r="19" spans="1:15" x14ac:dyDescent="0.2">
      <c r="A19" s="281">
        <v>13</v>
      </c>
      <c r="B19" s="282" t="s">
        <v>13</v>
      </c>
      <c r="C19" s="283">
        <v>2119</v>
      </c>
      <c r="D19" s="284">
        <v>225</v>
      </c>
      <c r="E19" s="283">
        <v>2232</v>
      </c>
      <c r="F19" s="284">
        <v>237</v>
      </c>
      <c r="G19" s="283">
        <f>+'[1]TODOS LOS AÑOS'!AK19</f>
        <v>2331</v>
      </c>
      <c r="H19" s="284">
        <v>249</v>
      </c>
      <c r="I19" s="283">
        <v>2420</v>
      </c>
      <c r="J19" s="284">
        <v>262</v>
      </c>
      <c r="K19" s="283">
        <f>$I19-'[1]Año 2010'!$I19</f>
        <v>390</v>
      </c>
      <c r="L19" s="285">
        <f>$J19-'[1]Año 2010'!$J19</f>
        <v>45</v>
      </c>
      <c r="M19" s="89"/>
    </row>
    <row r="20" spans="1:15" x14ac:dyDescent="0.2">
      <c r="A20" s="281">
        <v>14</v>
      </c>
      <c r="B20" s="282" t="s">
        <v>14</v>
      </c>
      <c r="C20" s="283">
        <v>6286</v>
      </c>
      <c r="D20" s="284">
        <v>683</v>
      </c>
      <c r="E20" s="283">
        <v>6620</v>
      </c>
      <c r="F20" s="284">
        <v>718</v>
      </c>
      <c r="G20" s="283">
        <f>+'[1]TODOS LOS AÑOS'!AK20</f>
        <v>6872</v>
      </c>
      <c r="H20" s="284">
        <v>759</v>
      </c>
      <c r="I20" s="283">
        <v>7146</v>
      </c>
      <c r="J20" s="284">
        <v>793</v>
      </c>
      <c r="K20" s="283">
        <f>$I20-'[1]Año 2010'!$I20</f>
        <v>1088</v>
      </c>
      <c r="L20" s="285">
        <f>$J20-'[1]Año 2010'!$J20</f>
        <v>136</v>
      </c>
      <c r="M20" s="89"/>
    </row>
    <row r="21" spans="1:15" x14ac:dyDescent="0.2">
      <c r="A21" s="281">
        <v>15</v>
      </c>
      <c r="B21" s="282" t="s">
        <v>15</v>
      </c>
      <c r="C21" s="283">
        <v>15639</v>
      </c>
      <c r="D21" s="284">
        <v>1330</v>
      </c>
      <c r="E21" s="283">
        <v>16392</v>
      </c>
      <c r="F21" s="284">
        <v>1403</v>
      </c>
      <c r="G21" s="283">
        <f>+'[1]TODOS LOS AÑOS'!AK21</f>
        <v>17002</v>
      </c>
      <c r="H21" s="284">
        <v>1472</v>
      </c>
      <c r="I21" s="283">
        <v>17562</v>
      </c>
      <c r="J21" s="284">
        <v>1549</v>
      </c>
      <c r="K21" s="283">
        <f>$I21-'[1]Año 2010'!$I21</f>
        <v>2496</v>
      </c>
      <c r="L21" s="285">
        <f>$J21-'[1]Año 2010'!$J21</f>
        <v>259</v>
      </c>
      <c r="M21" s="89"/>
    </row>
    <row r="22" spans="1:15" x14ac:dyDescent="0.2">
      <c r="A22" s="281">
        <v>16</v>
      </c>
      <c r="B22" s="282" t="s">
        <v>16</v>
      </c>
      <c r="C22" s="283">
        <v>10058</v>
      </c>
      <c r="D22" s="284">
        <v>1495</v>
      </c>
      <c r="E22" s="283">
        <v>10461</v>
      </c>
      <c r="F22" s="284">
        <v>1558</v>
      </c>
      <c r="G22" s="283">
        <f>+'[1]TODOS LOS AÑOS'!AK22</f>
        <v>10837</v>
      </c>
      <c r="H22" s="284">
        <v>1642</v>
      </c>
      <c r="I22" s="283">
        <v>11236</v>
      </c>
      <c r="J22" s="284">
        <v>1710</v>
      </c>
      <c r="K22" s="283">
        <f>$I22-'[1]Año 2010'!$I22</f>
        <v>1561</v>
      </c>
      <c r="L22" s="285">
        <f>$J22-'[1]Año 2010'!$J22</f>
        <v>280</v>
      </c>
      <c r="M22" s="89"/>
    </row>
    <row r="23" spans="1:15" x14ac:dyDescent="0.2">
      <c r="A23" s="281">
        <v>17</v>
      </c>
      <c r="B23" s="282" t="s">
        <v>17</v>
      </c>
      <c r="C23" s="283">
        <v>8893</v>
      </c>
      <c r="D23" s="284">
        <v>1491</v>
      </c>
      <c r="E23" s="283">
        <v>9356</v>
      </c>
      <c r="F23" s="284">
        <v>1574</v>
      </c>
      <c r="G23" s="283">
        <f>+'[1]TODOS LOS AÑOS'!AK23</f>
        <v>9793</v>
      </c>
      <c r="H23" s="284">
        <v>1662</v>
      </c>
      <c r="I23" s="283">
        <v>10213</v>
      </c>
      <c r="J23" s="284">
        <v>1751</v>
      </c>
      <c r="K23" s="283">
        <f>$I23-'[1]Año 2010'!$I23</f>
        <v>1776</v>
      </c>
      <c r="L23" s="285">
        <f>$J23-'[1]Año 2010'!$J23</f>
        <v>318</v>
      </c>
      <c r="M23" s="89"/>
    </row>
    <row r="24" spans="1:15" s="76" customFormat="1" x14ac:dyDescent="0.2">
      <c r="A24" s="281">
        <v>18</v>
      </c>
      <c r="B24" s="282" t="s">
        <v>432</v>
      </c>
      <c r="C24" s="283" t="s">
        <v>56</v>
      </c>
      <c r="D24" s="284">
        <v>3006</v>
      </c>
      <c r="E24" s="283" t="str">
        <f>+'[1]TODOS LOS AÑOS'!AI24</f>
        <v>ND</v>
      </c>
      <c r="F24" s="284">
        <v>3219</v>
      </c>
      <c r="G24" s="283" t="str">
        <f>+'[1]TODOS LOS AÑOS'!AK24</f>
        <v>ND</v>
      </c>
      <c r="H24" s="284">
        <v>3374</v>
      </c>
      <c r="I24" s="283" t="str">
        <f>+'[1]TODOS LOS AÑOS'!AM24</f>
        <v>ND</v>
      </c>
      <c r="J24" s="284">
        <v>3559</v>
      </c>
      <c r="K24" s="283">
        <v>2059</v>
      </c>
      <c r="L24" s="285">
        <f>$J24-'[1]Año 2010'!$J24</f>
        <v>724</v>
      </c>
      <c r="M24" s="91"/>
    </row>
    <row r="25" spans="1:15" x14ac:dyDescent="0.2">
      <c r="A25" s="281">
        <v>19</v>
      </c>
      <c r="B25" s="282" t="s">
        <v>19</v>
      </c>
      <c r="C25" s="283">
        <v>1870556</v>
      </c>
      <c r="D25" s="284">
        <v>59553</v>
      </c>
      <c r="E25" s="283">
        <v>1993192</v>
      </c>
      <c r="F25" s="284">
        <v>64434</v>
      </c>
      <c r="G25" s="283">
        <f>+'[1]TODOS LOS AÑOS'!AK25</f>
        <v>2086148</v>
      </c>
      <c r="H25" s="284">
        <v>67209</v>
      </c>
      <c r="I25" s="283">
        <v>2155310</v>
      </c>
      <c r="J25" s="284">
        <v>69411</v>
      </c>
      <c r="K25" s="283">
        <f>$I25-'[1]Año 2010'!$I25</f>
        <v>324767</v>
      </c>
      <c r="L25" s="285">
        <f>$J25-'[1]Año 2010'!$J25</f>
        <v>10821</v>
      </c>
      <c r="M25" s="89"/>
    </row>
    <row r="26" spans="1:15" x14ac:dyDescent="0.2">
      <c r="A26" s="281">
        <v>20</v>
      </c>
      <c r="B26" s="282" t="s">
        <v>20</v>
      </c>
      <c r="C26" s="283">
        <v>135366</v>
      </c>
      <c r="D26" s="284">
        <v>490</v>
      </c>
      <c r="E26" s="283">
        <v>141862</v>
      </c>
      <c r="F26" s="284">
        <v>514</v>
      </c>
      <c r="G26" s="283">
        <f>+'[1]TODOS LOS AÑOS'!AK26</f>
        <v>149330</v>
      </c>
      <c r="H26" s="284">
        <v>551</v>
      </c>
      <c r="I26" s="283">
        <v>153910</v>
      </c>
      <c r="J26" s="284">
        <v>574</v>
      </c>
      <c r="K26" s="283">
        <f>$I26-'[1]Año 2010'!$I26</f>
        <v>21944</v>
      </c>
      <c r="L26" s="285">
        <f>$J26-'[1]Año 2010'!$J26</f>
        <v>93</v>
      </c>
      <c r="M26" s="89"/>
    </row>
    <row r="27" spans="1:15" x14ac:dyDescent="0.2">
      <c r="A27" s="281">
        <v>21</v>
      </c>
      <c r="B27" s="282" t="s">
        <v>21</v>
      </c>
      <c r="C27" s="283">
        <v>1929403</v>
      </c>
      <c r="D27" s="284">
        <v>127371</v>
      </c>
      <c r="E27" s="283">
        <v>1979500</v>
      </c>
      <c r="F27" s="284">
        <v>132660</v>
      </c>
      <c r="G27" s="283">
        <f>+'[1]TODOS LOS AÑOS'!AK27</f>
        <v>2022837</v>
      </c>
      <c r="H27" s="284">
        <v>137672</v>
      </c>
      <c r="I27" s="283">
        <v>2060372</v>
      </c>
      <c r="J27" s="284">
        <v>141940</v>
      </c>
      <c r="K27" s="283">
        <f>$I27-'[1]Año 2010'!$I27</f>
        <v>165820</v>
      </c>
      <c r="L27" s="285">
        <f>$J27-'[1]Año 2010'!$J27</f>
        <v>18353</v>
      </c>
      <c r="M27" s="89"/>
    </row>
    <row r="28" spans="1:15" x14ac:dyDescent="0.2">
      <c r="A28" s="281">
        <v>22</v>
      </c>
      <c r="B28" s="282" t="s">
        <v>22</v>
      </c>
      <c r="C28" s="283">
        <v>5108</v>
      </c>
      <c r="D28" s="284">
        <v>1263</v>
      </c>
      <c r="E28" s="283">
        <v>5284</v>
      </c>
      <c r="F28" s="284">
        <v>1299</v>
      </c>
      <c r="G28" s="283">
        <f>+'[1]TODOS LOS AÑOS'!AK28</f>
        <v>5418</v>
      </c>
      <c r="H28" s="284">
        <v>1338</v>
      </c>
      <c r="I28" s="283">
        <v>5540</v>
      </c>
      <c r="J28" s="284">
        <v>1405</v>
      </c>
      <c r="K28" s="283">
        <f>$I28-'[1]Año 2010'!$I28</f>
        <v>561</v>
      </c>
      <c r="L28" s="285">
        <f>$J28-'[1]Año 2010'!$J28</f>
        <v>194</v>
      </c>
      <c r="M28" s="89"/>
    </row>
    <row r="29" spans="1:15" x14ac:dyDescent="0.2">
      <c r="A29" s="281">
        <v>23</v>
      </c>
      <c r="B29" s="282" t="s">
        <v>23</v>
      </c>
      <c r="C29" s="283">
        <v>450285</v>
      </c>
      <c r="D29" s="284">
        <v>66313</v>
      </c>
      <c r="E29" s="283">
        <v>481896</v>
      </c>
      <c r="F29" s="284">
        <v>69657</v>
      </c>
      <c r="G29" s="283">
        <f>+'[1]TODOS LOS AÑOS'!AK29</f>
        <v>506487</v>
      </c>
      <c r="H29" s="284">
        <v>72900</v>
      </c>
      <c r="I29" s="283">
        <v>528474</v>
      </c>
      <c r="J29" s="284">
        <v>75792</v>
      </c>
      <c r="K29" s="283">
        <f>$I29-'[1]Año 2010'!$I29</f>
        <v>95130</v>
      </c>
      <c r="L29" s="285">
        <f>$J29-'[1]Año 2010'!$J29</f>
        <v>12570</v>
      </c>
      <c r="M29" s="89"/>
    </row>
    <row r="30" spans="1:15" x14ac:dyDescent="0.2">
      <c r="A30" s="281">
        <v>24</v>
      </c>
      <c r="B30" s="282" t="s">
        <v>433</v>
      </c>
      <c r="C30" s="283">
        <v>122474</v>
      </c>
      <c r="D30" s="284">
        <v>3060</v>
      </c>
      <c r="E30" s="283">
        <v>127377</v>
      </c>
      <c r="F30" s="284">
        <v>3211</v>
      </c>
      <c r="G30" s="283">
        <f>+'[1]TODOS LOS AÑOS'!AK30</f>
        <v>131864</v>
      </c>
      <c r="H30" s="284">
        <v>3427</v>
      </c>
      <c r="I30" s="283">
        <v>136083</v>
      </c>
      <c r="J30" s="284">
        <v>3590</v>
      </c>
      <c r="K30" s="283">
        <f>$I30-'[1]Año 2010'!$I30</f>
        <v>17784</v>
      </c>
      <c r="L30" s="285">
        <f>$J30-'[1]Año 2010'!$J30</f>
        <v>622</v>
      </c>
      <c r="M30" s="90"/>
    </row>
    <row r="31" spans="1:15" x14ac:dyDescent="0.2">
      <c r="A31" s="281">
        <v>25</v>
      </c>
      <c r="B31" s="282" t="s">
        <v>25</v>
      </c>
      <c r="C31" s="283">
        <v>24759</v>
      </c>
      <c r="D31" s="284">
        <v>2862</v>
      </c>
      <c r="E31" s="283">
        <v>26088</v>
      </c>
      <c r="F31" s="284">
        <v>3022</v>
      </c>
      <c r="G31" s="283">
        <f>+'[1]TODOS LOS AÑOS'!AK31</f>
        <v>27336</v>
      </c>
      <c r="H31" s="284">
        <v>3183</v>
      </c>
      <c r="I31" s="283">
        <v>28641</v>
      </c>
      <c r="J31" s="284">
        <v>3323</v>
      </c>
      <c r="K31" s="283">
        <f>$I31-'[1]Año 2010'!$I31</f>
        <v>4930</v>
      </c>
      <c r="L31" s="285">
        <f>$J31-'[1]Año 2010'!$J31</f>
        <v>590</v>
      </c>
      <c r="M31" s="89"/>
    </row>
    <row r="32" spans="1:15" x14ac:dyDescent="0.2">
      <c r="A32" s="281">
        <v>26</v>
      </c>
      <c r="B32" s="282" t="s">
        <v>150</v>
      </c>
      <c r="C32" s="283">
        <v>89474</v>
      </c>
      <c r="D32" s="284">
        <v>6587</v>
      </c>
      <c r="E32" s="283">
        <v>95277</v>
      </c>
      <c r="F32" s="284">
        <v>7127</v>
      </c>
      <c r="G32" s="283">
        <f>+'[1]TODOS LOS AÑOS'!AK32</f>
        <v>101319</v>
      </c>
      <c r="H32" s="284">
        <v>7692</v>
      </c>
      <c r="I32" s="283">
        <v>106789</v>
      </c>
      <c r="J32" s="284">
        <v>8225</v>
      </c>
      <c r="K32" s="283">
        <f>$I32-'[1]Año 2010'!$I32</f>
        <v>21959</v>
      </c>
      <c r="L32" s="285">
        <f>$J32-'[1]Año 2010'!$J32</f>
        <v>2029</v>
      </c>
      <c r="M32" s="91"/>
    </row>
    <row r="33" spans="1:13" x14ac:dyDescent="0.2">
      <c r="A33" s="281">
        <v>27</v>
      </c>
      <c r="B33" s="282" t="s">
        <v>27</v>
      </c>
      <c r="C33" s="283">
        <v>61707</v>
      </c>
      <c r="D33" s="284">
        <v>683</v>
      </c>
      <c r="E33" s="283">
        <v>65806</v>
      </c>
      <c r="F33" s="284">
        <v>721</v>
      </c>
      <c r="G33" s="283">
        <f>+'[1]TODOS LOS AÑOS'!AK33</f>
        <v>69461</v>
      </c>
      <c r="H33" s="284">
        <v>759</v>
      </c>
      <c r="I33" s="283">
        <v>73509</v>
      </c>
      <c r="J33" s="284">
        <v>800</v>
      </c>
      <c r="K33" s="283">
        <f>$I33-'[1]Año 2010'!$I33</f>
        <v>15441</v>
      </c>
      <c r="L33" s="285">
        <f>$J33-'[1]Año 2010'!$J33</f>
        <v>163</v>
      </c>
      <c r="M33" s="89"/>
    </row>
    <row r="34" spans="1:13" x14ac:dyDescent="0.2">
      <c r="A34" s="281">
        <v>28</v>
      </c>
      <c r="B34" s="282" t="s">
        <v>28</v>
      </c>
      <c r="C34" s="283">
        <v>17788</v>
      </c>
      <c r="D34" s="284">
        <v>2746</v>
      </c>
      <c r="E34" s="283">
        <v>18863</v>
      </c>
      <c r="F34" s="284">
        <v>2924</v>
      </c>
      <c r="G34" s="283">
        <f>+'[1]TODOS LOS AÑOS'!AK34</f>
        <v>19869</v>
      </c>
      <c r="H34" s="284">
        <v>3074</v>
      </c>
      <c r="I34" s="283">
        <v>20824</v>
      </c>
      <c r="J34" s="284">
        <v>3198</v>
      </c>
      <c r="K34" s="283">
        <f>$I34-'[1]Año 2010'!$I34</f>
        <v>3867</v>
      </c>
      <c r="L34" s="285">
        <f>$J34-'[1]Año 2010'!$J34</f>
        <v>582</v>
      </c>
      <c r="M34" s="89"/>
    </row>
    <row r="35" spans="1:13" x14ac:dyDescent="0.2">
      <c r="A35" s="281">
        <v>29</v>
      </c>
      <c r="B35" s="282" t="s">
        <v>29</v>
      </c>
      <c r="C35" s="283">
        <v>572691</v>
      </c>
      <c r="D35" s="284">
        <v>4624</v>
      </c>
      <c r="E35" s="283">
        <v>610268</v>
      </c>
      <c r="F35" s="284">
        <v>5086</v>
      </c>
      <c r="G35" s="283">
        <f>+'[1]TODOS LOS AÑOS'!AK35</f>
        <v>642850</v>
      </c>
      <c r="H35" s="284">
        <v>5509</v>
      </c>
      <c r="I35" s="283">
        <v>681172</v>
      </c>
      <c r="J35" s="284">
        <v>6013</v>
      </c>
      <c r="K35" s="283">
        <f>$I35-'[1]Año 2010'!$I35</f>
        <v>137802</v>
      </c>
      <c r="L35" s="285">
        <f>$J35-'[1]Año 2010'!$J35</f>
        <v>1753</v>
      </c>
      <c r="M35" s="89"/>
    </row>
    <row r="36" spans="1:13" x14ac:dyDescent="0.2">
      <c r="A36" s="281">
        <v>30</v>
      </c>
      <c r="B36" s="282" t="s">
        <v>30</v>
      </c>
      <c r="C36" s="283">
        <v>44091</v>
      </c>
      <c r="D36" s="284">
        <v>2430</v>
      </c>
      <c r="E36" s="283">
        <v>46879</v>
      </c>
      <c r="F36" s="284">
        <v>2562</v>
      </c>
      <c r="G36" s="283">
        <f>+'[1]TODOS LOS AÑOS'!AK36</f>
        <v>49093</v>
      </c>
      <c r="H36" s="284">
        <v>2694</v>
      </c>
      <c r="I36" s="283">
        <v>51455</v>
      </c>
      <c r="J36" s="284">
        <v>2805</v>
      </c>
      <c r="K36" s="283">
        <f>$I36-'[1]Año 2010'!$I36</f>
        <v>9460</v>
      </c>
      <c r="L36" s="285">
        <f>$J36-'[1]Año 2010'!$J36</f>
        <v>504</v>
      </c>
      <c r="M36" s="89"/>
    </row>
    <row r="37" spans="1:13" x14ac:dyDescent="0.2">
      <c r="A37" s="281">
        <v>31</v>
      </c>
      <c r="B37" s="282" t="s">
        <v>31</v>
      </c>
      <c r="C37" s="283">
        <v>104268</v>
      </c>
      <c r="D37" s="284">
        <v>2554</v>
      </c>
      <c r="E37" s="283">
        <v>111240</v>
      </c>
      <c r="F37" s="284">
        <v>2694</v>
      </c>
      <c r="G37" s="283">
        <f>+'[1]TODOS LOS AÑOS'!AK37</f>
        <v>119040</v>
      </c>
      <c r="H37" s="284">
        <v>2820</v>
      </c>
      <c r="I37" s="283">
        <v>125946</v>
      </c>
      <c r="J37" s="284">
        <v>2947</v>
      </c>
      <c r="K37" s="283">
        <f>$I37-'[1]Año 2010'!$I37</f>
        <v>24456</v>
      </c>
      <c r="L37" s="285">
        <f>$J37-'[1]Año 2010'!$J37</f>
        <v>501</v>
      </c>
      <c r="M37" s="89"/>
    </row>
    <row r="38" spans="1:13" x14ac:dyDescent="0.2">
      <c r="A38" s="281">
        <v>32</v>
      </c>
      <c r="B38" s="282" t="s">
        <v>32</v>
      </c>
      <c r="C38" s="283">
        <v>9189</v>
      </c>
      <c r="D38" s="284">
        <v>849</v>
      </c>
      <c r="E38" s="283">
        <v>9770</v>
      </c>
      <c r="F38" s="284">
        <v>903</v>
      </c>
      <c r="G38" s="283">
        <f>+'[1]TODOS LOS AÑOS'!AK38</f>
        <v>10264</v>
      </c>
      <c r="H38" s="284">
        <v>932</v>
      </c>
      <c r="I38" s="283">
        <v>10843</v>
      </c>
      <c r="J38" s="284">
        <v>984</v>
      </c>
      <c r="K38" s="283">
        <f>$I38-'[1]Año 2010'!$I38</f>
        <v>2175</v>
      </c>
      <c r="L38" s="285">
        <f>$J38-'[1]Año 2010'!$J38</f>
        <v>175</v>
      </c>
      <c r="M38" s="89"/>
    </row>
    <row r="39" spans="1:13" x14ac:dyDescent="0.2">
      <c r="A39" s="281">
        <v>33</v>
      </c>
      <c r="B39" s="282" t="s">
        <v>33</v>
      </c>
      <c r="C39" s="283">
        <v>2540</v>
      </c>
      <c r="D39" s="284">
        <v>161</v>
      </c>
      <c r="E39" s="283">
        <v>2694</v>
      </c>
      <c r="F39" s="284">
        <v>168</v>
      </c>
      <c r="G39" s="283">
        <f>+'[1]TODOS LOS AÑOS'!AK39</f>
        <v>2813</v>
      </c>
      <c r="H39" s="284">
        <v>175</v>
      </c>
      <c r="I39" s="283">
        <v>2924</v>
      </c>
      <c r="J39" s="284">
        <v>189</v>
      </c>
      <c r="K39" s="283">
        <f>$I39-'[1]Año 2010'!$I39</f>
        <v>515</v>
      </c>
      <c r="L39" s="285">
        <f>$J39-'[1]Año 2010'!$J39</f>
        <v>39</v>
      </c>
      <c r="M39" s="89"/>
    </row>
    <row r="40" spans="1:13" x14ac:dyDescent="0.2">
      <c r="A40" s="281">
        <v>34</v>
      </c>
      <c r="B40" s="282" t="s">
        <v>34</v>
      </c>
      <c r="C40" s="283">
        <v>679060</v>
      </c>
      <c r="D40" s="284">
        <v>111616</v>
      </c>
      <c r="E40" s="283">
        <v>707442</v>
      </c>
      <c r="F40" s="284">
        <v>117482</v>
      </c>
      <c r="G40" s="283">
        <f>+'[1]TODOS LOS AÑOS'!AK40</f>
        <v>730295</v>
      </c>
      <c r="H40" s="284">
        <v>122960</v>
      </c>
      <c r="I40" s="283">
        <v>750149</v>
      </c>
      <c r="J40" s="284">
        <v>127854</v>
      </c>
      <c r="K40" s="283">
        <f>$I40-'[1]Año 2010'!$I40</f>
        <v>93196</v>
      </c>
      <c r="L40" s="285">
        <f>$J40-'[1]Año 2010'!$J40</f>
        <v>20553</v>
      </c>
      <c r="M40" s="89"/>
    </row>
    <row r="41" spans="1:13" ht="14.25" customHeight="1" x14ac:dyDescent="0.2">
      <c r="A41" s="281">
        <v>35</v>
      </c>
      <c r="B41" s="282" t="s">
        <v>35</v>
      </c>
      <c r="C41" s="283">
        <v>20372</v>
      </c>
      <c r="D41" s="284">
        <v>1305</v>
      </c>
      <c r="E41" s="283">
        <v>21742</v>
      </c>
      <c r="F41" s="284">
        <v>1398</v>
      </c>
      <c r="G41" s="283">
        <f>+'[1]TODOS LOS AÑOS'!AK41</f>
        <v>22928</v>
      </c>
      <c r="H41" s="284">
        <v>1509</v>
      </c>
      <c r="I41" s="283">
        <v>24095</v>
      </c>
      <c r="J41" s="284">
        <v>1592</v>
      </c>
      <c r="K41" s="283">
        <f>$I41-'[1]Año 2010'!$I41</f>
        <v>4760</v>
      </c>
      <c r="L41" s="285">
        <f>$J41-'[1]Año 2010'!$J41</f>
        <v>358</v>
      </c>
      <c r="M41" s="91"/>
    </row>
    <row r="42" spans="1:13" x14ac:dyDescent="0.2">
      <c r="A42" s="281">
        <v>36</v>
      </c>
      <c r="B42" s="282" t="s">
        <v>36</v>
      </c>
      <c r="C42" s="283">
        <v>202105</v>
      </c>
      <c r="D42" s="284">
        <v>669</v>
      </c>
      <c r="E42" s="283">
        <v>215271</v>
      </c>
      <c r="F42" s="284">
        <v>713</v>
      </c>
      <c r="G42" s="283">
        <f>+'[1]TODOS LOS AÑOS'!AK42</f>
        <v>227328</v>
      </c>
      <c r="H42" s="284">
        <v>763</v>
      </c>
      <c r="I42" s="283">
        <v>240010</v>
      </c>
      <c r="J42" s="284">
        <v>803</v>
      </c>
      <c r="K42" s="283">
        <f>$I42-'[1]Año 2010'!$I42</f>
        <v>49419</v>
      </c>
      <c r="L42" s="285">
        <f>$J42-'[1]Año 2010'!$J42</f>
        <v>185</v>
      </c>
      <c r="M42" s="89"/>
    </row>
    <row r="43" spans="1:13" ht="12.75" customHeight="1" x14ac:dyDescent="0.2">
      <c r="A43" s="281">
        <v>37</v>
      </c>
      <c r="B43" s="282" t="s">
        <v>37</v>
      </c>
      <c r="C43" s="283">
        <v>72709</v>
      </c>
      <c r="D43" s="284">
        <v>3356</v>
      </c>
      <c r="E43" s="283">
        <v>79446</v>
      </c>
      <c r="F43" s="284">
        <v>3615</v>
      </c>
      <c r="G43" s="283">
        <f>+'[1]TODOS LOS AÑOS'!AK43</f>
        <v>86593</v>
      </c>
      <c r="H43" s="284">
        <v>3863</v>
      </c>
      <c r="I43" s="283">
        <v>93116</v>
      </c>
      <c r="J43" s="284">
        <v>4137</v>
      </c>
      <c r="K43" s="283">
        <f>$I43-'[1]Año 2010'!$I43</f>
        <v>25037</v>
      </c>
      <c r="L43" s="285">
        <f>$J43-'[1]Año 2010'!$J43</f>
        <v>978</v>
      </c>
      <c r="M43" s="91"/>
    </row>
    <row r="44" spans="1:13" x14ac:dyDescent="0.2">
      <c r="A44" s="281">
        <v>38</v>
      </c>
      <c r="B44" s="282" t="s">
        <v>38</v>
      </c>
      <c r="C44" s="283">
        <v>126744</v>
      </c>
      <c r="D44" s="284">
        <v>3958</v>
      </c>
      <c r="E44" s="283">
        <v>131552</v>
      </c>
      <c r="F44" s="284">
        <v>4199</v>
      </c>
      <c r="G44" s="283">
        <f>+'[1]TODOS LOS AÑOS'!AK44</f>
        <v>136042</v>
      </c>
      <c r="H44" s="284">
        <v>4422</v>
      </c>
      <c r="I44" s="283">
        <v>139798</v>
      </c>
      <c r="J44" s="284">
        <v>4614</v>
      </c>
      <c r="K44" s="283">
        <f>$I44-'[1]Año 2010'!$I44</f>
        <v>16649</v>
      </c>
      <c r="L44" s="285">
        <f>$J44-'[1]Año 2010'!$J44</f>
        <v>829</v>
      </c>
      <c r="M44" s="91"/>
    </row>
    <row r="45" spans="1:13" x14ac:dyDescent="0.2">
      <c r="A45" s="281">
        <v>39</v>
      </c>
      <c r="B45" s="282" t="s">
        <v>39</v>
      </c>
      <c r="C45" s="283">
        <v>135106</v>
      </c>
      <c r="D45" s="284">
        <v>17788</v>
      </c>
      <c r="E45" s="283">
        <v>143665</v>
      </c>
      <c r="F45" s="284">
        <v>19369</v>
      </c>
      <c r="G45" s="283">
        <f>+'[1]TODOS LOS AÑOS'!AK45</f>
        <v>150565</v>
      </c>
      <c r="H45" s="284">
        <v>20528</v>
      </c>
      <c r="I45" s="283">
        <v>156537</v>
      </c>
      <c r="J45" s="284">
        <v>21659</v>
      </c>
      <c r="K45" s="283">
        <f>$I45-'[1]Año 2010'!$I45</f>
        <v>26098</v>
      </c>
      <c r="L45" s="285">
        <f>$J45-'[1]Año 2010'!$J45</f>
        <v>4572</v>
      </c>
      <c r="M45" s="89"/>
    </row>
    <row r="46" spans="1:13" x14ac:dyDescent="0.2">
      <c r="A46" s="281">
        <v>40</v>
      </c>
      <c r="B46" s="282" t="s">
        <v>40</v>
      </c>
      <c r="C46" s="283">
        <v>12502</v>
      </c>
      <c r="D46" s="284">
        <v>1123</v>
      </c>
      <c r="E46" s="283">
        <v>13268</v>
      </c>
      <c r="F46" s="284">
        <v>1236</v>
      </c>
      <c r="G46" s="283">
        <f>+'[1]TODOS LOS AÑOS'!AK46</f>
        <v>13949</v>
      </c>
      <c r="H46" s="284">
        <v>1327</v>
      </c>
      <c r="I46" s="283">
        <v>14602</v>
      </c>
      <c r="J46" s="284">
        <v>1416</v>
      </c>
      <c r="K46" s="283">
        <f>$I46-'[1]Año 2010'!$I46</f>
        <v>2669</v>
      </c>
      <c r="L46" s="285">
        <f>$J46-'[1]Año 2010'!$J46</f>
        <v>368</v>
      </c>
      <c r="M46" s="89"/>
    </row>
    <row r="47" spans="1:13" x14ac:dyDescent="0.2">
      <c r="A47" s="281">
        <v>41</v>
      </c>
      <c r="B47" s="282" t="s">
        <v>41</v>
      </c>
      <c r="C47" s="283">
        <v>179918</v>
      </c>
      <c r="D47" s="284">
        <v>5316</v>
      </c>
      <c r="E47" s="283">
        <v>197698</v>
      </c>
      <c r="F47" s="284">
        <v>5880</v>
      </c>
      <c r="G47" s="283">
        <f>+'[1]TODOS LOS AÑOS'!AK47</f>
        <v>212629</v>
      </c>
      <c r="H47" s="284">
        <v>6332</v>
      </c>
      <c r="I47" s="283">
        <v>227141</v>
      </c>
      <c r="J47" s="284">
        <v>6787</v>
      </c>
      <c r="K47" s="283">
        <f>$I47-'[1]Año 2010'!$I47</f>
        <v>62145</v>
      </c>
      <c r="L47" s="285">
        <f>$J47-'[1]Año 2010'!$J47</f>
        <v>1853</v>
      </c>
      <c r="M47" s="91"/>
    </row>
    <row r="48" spans="1:13" x14ac:dyDescent="0.2">
      <c r="A48" s="281">
        <v>42</v>
      </c>
      <c r="B48" s="282" t="s">
        <v>42</v>
      </c>
      <c r="C48" s="283">
        <v>2793</v>
      </c>
      <c r="D48" s="284">
        <v>329</v>
      </c>
      <c r="E48" s="283">
        <v>3009</v>
      </c>
      <c r="F48" s="284">
        <v>352</v>
      </c>
      <c r="G48" s="283">
        <f>+'[1]TODOS LOS AÑOS'!AK48</f>
        <v>3220</v>
      </c>
      <c r="H48" s="284">
        <v>383</v>
      </c>
      <c r="I48" s="283">
        <v>3408</v>
      </c>
      <c r="J48" s="284">
        <v>402</v>
      </c>
      <c r="K48" s="283">
        <f>$I48-'[1]Año 2010'!$I48</f>
        <v>777</v>
      </c>
      <c r="L48" s="285">
        <f>$J48-'[1]Año 2010'!$J48</f>
        <v>91</v>
      </c>
      <c r="M48" s="91"/>
    </row>
    <row r="49" spans="1:13" x14ac:dyDescent="0.2">
      <c r="A49" s="281">
        <v>43</v>
      </c>
      <c r="B49" s="282" t="s">
        <v>149</v>
      </c>
      <c r="C49" s="283">
        <v>3838</v>
      </c>
      <c r="D49" s="284">
        <v>639</v>
      </c>
      <c r="E49" s="283">
        <v>4158</v>
      </c>
      <c r="F49" s="284">
        <v>686</v>
      </c>
      <c r="G49" s="283">
        <f>+'[1]TODOS LOS AÑOS'!AK49</f>
        <v>4473</v>
      </c>
      <c r="H49" s="284">
        <v>738</v>
      </c>
      <c r="I49" s="283">
        <v>4742</v>
      </c>
      <c r="J49" s="284">
        <v>780</v>
      </c>
      <c r="K49" s="283">
        <f>$I49-'[1]Año 2010'!$I49</f>
        <v>1133</v>
      </c>
      <c r="L49" s="285">
        <f>$J49-'[1]Año 2010'!$J49</f>
        <v>197</v>
      </c>
      <c r="M49" s="91"/>
    </row>
    <row r="50" spans="1:13" x14ac:dyDescent="0.2">
      <c r="A50" s="281">
        <v>44</v>
      </c>
      <c r="B50" s="282" t="s">
        <v>152</v>
      </c>
      <c r="C50" s="283">
        <v>10703</v>
      </c>
      <c r="D50" s="284">
        <v>4781</v>
      </c>
      <c r="E50" s="283">
        <v>11481</v>
      </c>
      <c r="F50" s="284">
        <v>5215</v>
      </c>
      <c r="G50" s="283">
        <f>+'[1]TODOS LOS AÑOS'!AK50</f>
        <v>12154</v>
      </c>
      <c r="H50" s="284">
        <v>5570</v>
      </c>
      <c r="I50" s="283">
        <v>12821</v>
      </c>
      <c r="J50" s="284">
        <v>5929</v>
      </c>
      <c r="K50" s="283">
        <f>$I50-'[1]Año 2010'!$I50</f>
        <v>2717</v>
      </c>
      <c r="L50" s="285">
        <f>$J50-'[1]Año 2010'!$J50</f>
        <v>1469</v>
      </c>
      <c r="M50" s="89"/>
    </row>
    <row r="51" spans="1:13" x14ac:dyDescent="0.2">
      <c r="A51" s="281">
        <v>45</v>
      </c>
      <c r="B51" s="282" t="s">
        <v>43</v>
      </c>
      <c r="C51" s="283">
        <v>3308</v>
      </c>
      <c r="D51" s="284">
        <v>490</v>
      </c>
      <c r="E51" s="283">
        <v>3551</v>
      </c>
      <c r="F51" s="284">
        <v>537</v>
      </c>
      <c r="G51" s="283">
        <f>+'[1]TODOS LOS AÑOS'!AK51</f>
        <v>3773</v>
      </c>
      <c r="H51" s="284">
        <v>562</v>
      </c>
      <c r="I51" s="283">
        <v>4029</v>
      </c>
      <c r="J51" s="284">
        <v>592</v>
      </c>
      <c r="K51" s="283">
        <f>$I51-'[1]Año 2010'!$I51</f>
        <v>943</v>
      </c>
      <c r="L51" s="285">
        <f>$J51-'[1]Año 2010'!$J51</f>
        <v>135</v>
      </c>
      <c r="M51" s="89"/>
    </row>
    <row r="52" spans="1:13" x14ac:dyDescent="0.2">
      <c r="A52" s="281">
        <v>46</v>
      </c>
      <c r="B52" s="282" t="s">
        <v>44</v>
      </c>
      <c r="C52" s="283">
        <v>1826835</v>
      </c>
      <c r="D52" s="284">
        <v>41277</v>
      </c>
      <c r="E52" s="283">
        <v>1953993</v>
      </c>
      <c r="F52" s="284">
        <v>43543</v>
      </c>
      <c r="G52" s="283">
        <f>+'[1]TODOS LOS AÑOS'!AK52</f>
        <v>2061059</v>
      </c>
      <c r="H52" s="284">
        <v>45738</v>
      </c>
      <c r="I52" s="283">
        <v>2161679</v>
      </c>
      <c r="J52" s="284">
        <v>47846</v>
      </c>
      <c r="K52" s="283">
        <f>$I52-'[1]Año 2010'!$I52</f>
        <v>436724</v>
      </c>
      <c r="L52" s="285">
        <f>$J52-'[1]Año 2010'!$J52</f>
        <v>8884</v>
      </c>
      <c r="M52" s="89"/>
    </row>
    <row r="53" spans="1:13" x14ac:dyDescent="0.2">
      <c r="A53" s="281">
        <v>47</v>
      </c>
      <c r="B53" s="282" t="s">
        <v>45</v>
      </c>
      <c r="C53" s="283">
        <v>98588</v>
      </c>
      <c r="D53" s="284">
        <v>3053</v>
      </c>
      <c r="E53" s="283">
        <v>107358</v>
      </c>
      <c r="F53" s="284">
        <v>3328</v>
      </c>
      <c r="G53" s="283">
        <f>+'[1]TODOS LOS AÑOS'!AK53</f>
        <v>116717</v>
      </c>
      <c r="H53" s="284">
        <v>3567</v>
      </c>
      <c r="I53" s="283">
        <v>125468</v>
      </c>
      <c r="J53" s="284">
        <v>3821</v>
      </c>
      <c r="K53" s="283">
        <f>$I53-'[1]Año 2010'!$I53</f>
        <v>32820</v>
      </c>
      <c r="L53" s="285">
        <f>$J53-'[1]Año 2010'!$J53</f>
        <v>1005</v>
      </c>
      <c r="M53" s="89"/>
    </row>
    <row r="54" spans="1:13" x14ac:dyDescent="0.2">
      <c r="A54" s="281">
        <v>48</v>
      </c>
      <c r="B54" s="282" t="s">
        <v>46</v>
      </c>
      <c r="C54" s="283">
        <v>5522</v>
      </c>
      <c r="D54" s="284">
        <v>398</v>
      </c>
      <c r="E54" s="283">
        <v>5889</v>
      </c>
      <c r="F54" s="284">
        <v>441</v>
      </c>
      <c r="G54" s="283">
        <f>+'[1]TODOS LOS AÑOS'!AK54</f>
        <v>6220</v>
      </c>
      <c r="H54" s="284">
        <v>457</v>
      </c>
      <c r="I54" s="283">
        <v>6586</v>
      </c>
      <c r="J54" s="284">
        <v>486</v>
      </c>
      <c r="K54" s="283">
        <f>$I54-'[1]Año 2010'!$I54</f>
        <v>1480</v>
      </c>
      <c r="L54" s="285">
        <f>$J54-'[1]Año 2010'!$J54</f>
        <v>120</v>
      </c>
      <c r="M54" s="89"/>
    </row>
    <row r="55" spans="1:13" x14ac:dyDescent="0.2">
      <c r="A55" s="281">
        <v>49</v>
      </c>
      <c r="B55" s="282" t="s">
        <v>47</v>
      </c>
      <c r="C55" s="283">
        <v>36644</v>
      </c>
      <c r="D55" s="284">
        <v>578</v>
      </c>
      <c r="E55" s="283">
        <v>40897</v>
      </c>
      <c r="F55" s="284">
        <v>642</v>
      </c>
      <c r="G55" s="283">
        <f>+'[1]TODOS LOS AÑOS'!AK55</f>
        <v>44720</v>
      </c>
      <c r="H55" s="284">
        <v>720</v>
      </c>
      <c r="I55" s="283">
        <v>48919</v>
      </c>
      <c r="J55" s="284">
        <v>792</v>
      </c>
      <c r="K55" s="283">
        <f>$I55-'[1]Año 2010'!$I55</f>
        <v>15118</v>
      </c>
      <c r="L55" s="285">
        <f>$J55-'[1]Año 2010'!$J55</f>
        <v>278</v>
      </c>
      <c r="M55" s="91"/>
    </row>
    <row r="56" spans="1:13" x14ac:dyDescent="0.2">
      <c r="A56" s="281">
        <v>50</v>
      </c>
      <c r="B56" s="282" t="s">
        <v>48</v>
      </c>
      <c r="C56" s="283">
        <v>63031</v>
      </c>
      <c r="D56" s="284">
        <v>279</v>
      </c>
      <c r="E56" s="283">
        <v>67914</v>
      </c>
      <c r="F56" s="284">
        <v>313</v>
      </c>
      <c r="G56" s="283">
        <f>+'[1]TODOS LOS AÑOS'!AK56</f>
        <v>72180</v>
      </c>
      <c r="H56" s="284">
        <v>338</v>
      </c>
      <c r="I56" s="283">
        <v>76884</v>
      </c>
      <c r="J56" s="284">
        <v>361</v>
      </c>
      <c r="K56" s="283">
        <f>$I56-'[1]Año 2010'!$I56</f>
        <v>17913</v>
      </c>
      <c r="L56" s="285">
        <f>$J56-'[1]Año 2010'!$J56</f>
        <v>111</v>
      </c>
      <c r="M56" s="89"/>
    </row>
    <row r="57" spans="1:13" x14ac:dyDescent="0.2">
      <c r="A57" s="281">
        <v>51</v>
      </c>
      <c r="B57" s="282" t="s">
        <v>151</v>
      </c>
      <c r="C57" s="283">
        <v>430</v>
      </c>
      <c r="D57" s="284">
        <v>71</v>
      </c>
      <c r="E57" s="283">
        <v>440</v>
      </c>
      <c r="F57" s="284">
        <v>73</v>
      </c>
      <c r="G57" s="283">
        <f>+'[1]TODOS LOS AÑOS'!AK57</f>
        <v>451</v>
      </c>
      <c r="H57" s="284">
        <v>74</v>
      </c>
      <c r="I57" s="283">
        <v>461</v>
      </c>
      <c r="J57" s="284">
        <v>76</v>
      </c>
      <c r="K57" s="283">
        <f>$I57-'[1]Año 2010'!$I57</f>
        <v>36</v>
      </c>
      <c r="L57" s="285">
        <f>$J57-'[1]Año 2010'!$J57</f>
        <v>9</v>
      </c>
      <c r="M57" s="89"/>
    </row>
    <row r="58" spans="1:13" x14ac:dyDescent="0.2">
      <c r="A58" s="281">
        <v>52</v>
      </c>
      <c r="B58" s="282" t="s">
        <v>49</v>
      </c>
      <c r="C58" s="283">
        <v>28552</v>
      </c>
      <c r="D58" s="284">
        <v>4639</v>
      </c>
      <c r="E58" s="283">
        <v>29945</v>
      </c>
      <c r="F58" s="284">
        <v>4932</v>
      </c>
      <c r="G58" s="283">
        <f>+'[1]TODOS LOS AÑOS'!AK58</f>
        <v>31149</v>
      </c>
      <c r="H58" s="284">
        <v>5157</v>
      </c>
      <c r="I58" s="283">
        <v>32382</v>
      </c>
      <c r="J58" s="284">
        <v>5418</v>
      </c>
      <c r="K58" s="283">
        <f>$I58-'[1]Año 2010'!$I58</f>
        <v>4793</v>
      </c>
      <c r="L58" s="285">
        <f>$J58-'[1]Año 2010'!$J58</f>
        <v>976</v>
      </c>
      <c r="M58" s="89"/>
    </row>
    <row r="59" spans="1:13" x14ac:dyDescent="0.2">
      <c r="A59" s="281">
        <v>53</v>
      </c>
      <c r="B59" s="282" t="s">
        <v>50</v>
      </c>
      <c r="C59" s="283">
        <v>7300</v>
      </c>
      <c r="D59" s="284">
        <v>426</v>
      </c>
      <c r="E59" s="283">
        <v>7891</v>
      </c>
      <c r="F59" s="284">
        <v>450</v>
      </c>
      <c r="G59" s="283">
        <f>+'[1]TODOS LOS AÑOS'!AK59</f>
        <v>8411</v>
      </c>
      <c r="H59" s="284">
        <v>469</v>
      </c>
      <c r="I59" s="283">
        <v>8990</v>
      </c>
      <c r="J59" s="284">
        <v>488</v>
      </c>
      <c r="K59" s="283">
        <f>$I59-'[1]Año 2010'!$I59</f>
        <v>2006</v>
      </c>
      <c r="L59" s="285">
        <f>$J59-'[1]Año 2010'!$J59</f>
        <v>83</v>
      </c>
      <c r="M59" s="91"/>
    </row>
    <row r="60" spans="1:13" x14ac:dyDescent="0.2">
      <c r="A60" s="281">
        <v>54</v>
      </c>
      <c r="B60" s="282" t="s">
        <v>51</v>
      </c>
      <c r="C60" s="283">
        <v>238058</v>
      </c>
      <c r="D60" s="284">
        <v>648</v>
      </c>
      <c r="E60" s="283">
        <v>255778</v>
      </c>
      <c r="F60" s="284">
        <v>676</v>
      </c>
      <c r="G60" s="283">
        <f>+'[1]TODOS LOS AÑOS'!AK60</f>
        <v>271904</v>
      </c>
      <c r="H60" s="284">
        <v>727</v>
      </c>
      <c r="I60" s="283">
        <v>287629</v>
      </c>
      <c r="J60" s="284">
        <v>765</v>
      </c>
      <c r="K60" s="283">
        <f>$I60-'[1]Año 2010'!$I60</f>
        <v>65242</v>
      </c>
      <c r="L60" s="285">
        <f>$J60-'[1]Año 2010'!$J60</f>
        <v>164</v>
      </c>
      <c r="M60" s="89"/>
    </row>
    <row r="61" spans="1:13" x14ac:dyDescent="0.2">
      <c r="A61" s="281">
        <v>55</v>
      </c>
      <c r="B61" s="282" t="s">
        <v>52</v>
      </c>
      <c r="C61" s="283">
        <v>3063</v>
      </c>
      <c r="D61" s="284">
        <v>165</v>
      </c>
      <c r="E61" s="283">
        <v>3282</v>
      </c>
      <c r="F61" s="284">
        <v>183</v>
      </c>
      <c r="G61" s="283">
        <f>+'[1]TODOS LOS AÑOS'!AK61</f>
        <v>3545</v>
      </c>
      <c r="H61" s="284">
        <v>199</v>
      </c>
      <c r="I61" s="283">
        <v>3743</v>
      </c>
      <c r="J61" s="284">
        <v>217</v>
      </c>
      <c r="K61" s="283">
        <f>$I61-'[1]Año 2010'!$I61</f>
        <v>872</v>
      </c>
      <c r="L61" s="285">
        <f>$J61-'[1]Año 2010'!$J61</f>
        <v>64</v>
      </c>
      <c r="M61" s="89"/>
    </row>
    <row r="62" spans="1:13" x14ac:dyDescent="0.2">
      <c r="A62" s="281">
        <v>56</v>
      </c>
      <c r="B62" s="282" t="s">
        <v>53</v>
      </c>
      <c r="C62" s="283">
        <v>82038</v>
      </c>
      <c r="D62" s="284">
        <v>5086</v>
      </c>
      <c r="E62" s="283">
        <v>89309</v>
      </c>
      <c r="F62" s="284">
        <v>5430</v>
      </c>
      <c r="G62" s="283">
        <f>+'[1]TODOS LOS AÑOS'!AK62</f>
        <v>95463</v>
      </c>
      <c r="H62" s="284">
        <v>5727</v>
      </c>
      <c r="I62" s="283">
        <v>102430</v>
      </c>
      <c r="J62" s="284">
        <v>6083</v>
      </c>
      <c r="K62" s="283">
        <f>$I62-'[1]Año 2010'!$I62</f>
        <v>25345</v>
      </c>
      <c r="L62" s="285">
        <f>$J62-'[1]Año 2010'!$J62</f>
        <v>1300</v>
      </c>
      <c r="M62" s="91"/>
    </row>
    <row r="63" spans="1:13" x14ac:dyDescent="0.2">
      <c r="A63" s="281">
        <v>57</v>
      </c>
      <c r="B63" s="282" t="s">
        <v>447</v>
      </c>
      <c r="C63" s="283">
        <v>1276</v>
      </c>
      <c r="D63" s="284">
        <v>605</v>
      </c>
      <c r="E63" s="283">
        <v>1779</v>
      </c>
      <c r="F63" s="284">
        <v>693</v>
      </c>
      <c r="G63" s="283">
        <f>+'[1]TODOS LOS AÑOS'!AK63</f>
        <v>2277</v>
      </c>
      <c r="H63" s="284">
        <v>762</v>
      </c>
      <c r="I63" s="283">
        <v>2723</v>
      </c>
      <c r="J63" s="284">
        <v>794</v>
      </c>
      <c r="K63" s="283">
        <f>$I63-'[1]Año 2010'!$I63</f>
        <v>1857</v>
      </c>
      <c r="L63" s="285">
        <f>$J63-'[1]Año 2010'!$J63</f>
        <v>257</v>
      </c>
      <c r="M63" s="91"/>
    </row>
    <row r="64" spans="1:13" x14ac:dyDescent="0.2">
      <c r="A64" s="281">
        <v>58</v>
      </c>
      <c r="B64" s="282" t="s">
        <v>448</v>
      </c>
      <c r="C64" s="283">
        <v>412</v>
      </c>
      <c r="D64" s="284">
        <v>277</v>
      </c>
      <c r="E64" s="283">
        <v>604</v>
      </c>
      <c r="F64" s="284">
        <v>339</v>
      </c>
      <c r="G64" s="283">
        <f>+'[1]TODOS LOS AÑOS'!AK64</f>
        <v>766</v>
      </c>
      <c r="H64" s="284">
        <v>371</v>
      </c>
      <c r="I64" s="283">
        <v>924</v>
      </c>
      <c r="J64" s="284">
        <v>396</v>
      </c>
      <c r="K64" s="283">
        <f>$I64-'[1]Año 2010'!$I64</f>
        <v>636</v>
      </c>
      <c r="L64" s="285">
        <f>$J64-'[1]Año 2010'!$J64</f>
        <v>127</v>
      </c>
      <c r="M64" s="91"/>
    </row>
    <row r="65" spans="1:16" x14ac:dyDescent="0.2">
      <c r="A65" s="281">
        <v>59</v>
      </c>
      <c r="B65" s="282" t="s">
        <v>449</v>
      </c>
      <c r="C65" s="283">
        <v>1161</v>
      </c>
      <c r="D65" s="284">
        <v>597</v>
      </c>
      <c r="E65" s="283">
        <v>1564</v>
      </c>
      <c r="F65" s="284">
        <v>744</v>
      </c>
      <c r="G65" s="283">
        <f>+'[1]TODOS LOS AÑOS'!AK65</f>
        <v>2025</v>
      </c>
      <c r="H65" s="284">
        <v>830</v>
      </c>
      <c r="I65" s="283">
        <v>2438</v>
      </c>
      <c r="J65" s="284">
        <v>912</v>
      </c>
      <c r="K65" s="283">
        <f>$I65-'[1]Año 2010'!$I65</f>
        <v>1656</v>
      </c>
      <c r="L65" s="285">
        <f>$J65-'[1]Año 2010'!$J65</f>
        <v>384</v>
      </c>
      <c r="M65" s="91"/>
    </row>
    <row r="66" spans="1:16" x14ac:dyDescent="0.2">
      <c r="A66" s="281">
        <v>60</v>
      </c>
      <c r="B66" s="282" t="s">
        <v>171</v>
      </c>
      <c r="C66" s="283">
        <v>4950</v>
      </c>
      <c r="D66" s="284">
        <v>759</v>
      </c>
      <c r="E66" s="283">
        <v>6707</v>
      </c>
      <c r="F66" s="284">
        <v>916</v>
      </c>
      <c r="G66" s="283">
        <f>+'[1]TODOS LOS AÑOS'!AK66</f>
        <v>7992</v>
      </c>
      <c r="H66" s="284">
        <v>1033</v>
      </c>
      <c r="I66" s="283">
        <v>9210</v>
      </c>
      <c r="J66" s="284">
        <v>1173</v>
      </c>
      <c r="K66" s="283">
        <f>$I66-'[1]Año 2010'!$I66</f>
        <v>5861</v>
      </c>
      <c r="L66" s="285">
        <f>$J66-'[1]Año 2010'!$J66</f>
        <v>547</v>
      </c>
      <c r="M66" s="91"/>
    </row>
    <row r="67" spans="1:16" x14ac:dyDescent="0.2">
      <c r="A67" s="281">
        <v>61</v>
      </c>
      <c r="B67" s="282" t="s">
        <v>172</v>
      </c>
      <c r="C67" s="283">
        <v>17553</v>
      </c>
      <c r="D67" s="284">
        <v>4156</v>
      </c>
      <c r="E67" s="283">
        <v>25683</v>
      </c>
      <c r="F67" s="284">
        <v>5607</v>
      </c>
      <c r="G67" s="283">
        <f>+'[1]TODOS LOS AÑOS'!AK67</f>
        <v>32016</v>
      </c>
      <c r="H67" s="284">
        <v>6812</v>
      </c>
      <c r="I67" s="283">
        <v>37472</v>
      </c>
      <c r="J67" s="284">
        <v>7966</v>
      </c>
      <c r="K67" s="283">
        <f>$I67-'[1]Año 2010'!$I67</f>
        <v>25593</v>
      </c>
      <c r="L67" s="285">
        <f>$J67-'[1]Año 2010'!$J67</f>
        <v>4801</v>
      </c>
      <c r="M67" s="91"/>
    </row>
    <row r="68" spans="1:16" x14ac:dyDescent="0.2">
      <c r="A68" s="281">
        <v>62</v>
      </c>
      <c r="B68" s="282" t="s">
        <v>173</v>
      </c>
      <c r="C68" s="283">
        <v>3327</v>
      </c>
      <c r="D68" s="284">
        <v>1086</v>
      </c>
      <c r="E68" s="283">
        <v>4622</v>
      </c>
      <c r="F68" s="284">
        <v>1195</v>
      </c>
      <c r="G68" s="283">
        <f>+'[1]TODOS LOS AÑOS'!AK68</f>
        <v>5432</v>
      </c>
      <c r="H68" s="284">
        <v>1295</v>
      </c>
      <c r="I68" s="283">
        <v>6188</v>
      </c>
      <c r="J68" s="284">
        <v>1389</v>
      </c>
      <c r="K68" s="283">
        <f>$I68-'[1]Año 2010'!$I68</f>
        <v>3870</v>
      </c>
      <c r="L68" s="285">
        <f>$J68-'[1]Año 2010'!$J68</f>
        <v>421</v>
      </c>
      <c r="M68" s="91"/>
    </row>
    <row r="69" spans="1:16" x14ac:dyDescent="0.2">
      <c r="A69" s="281">
        <v>63</v>
      </c>
      <c r="B69" s="282" t="s">
        <v>174</v>
      </c>
      <c r="C69" s="283">
        <v>129</v>
      </c>
      <c r="D69" s="284">
        <v>103</v>
      </c>
      <c r="E69" s="283">
        <v>174</v>
      </c>
      <c r="F69" s="284">
        <v>122</v>
      </c>
      <c r="G69" s="283">
        <f>+'[1]TODOS LOS AÑOS'!AK69</f>
        <v>208</v>
      </c>
      <c r="H69" s="284">
        <v>142</v>
      </c>
      <c r="I69" s="283">
        <v>260</v>
      </c>
      <c r="J69" s="284">
        <v>155</v>
      </c>
      <c r="K69" s="283">
        <f>$I69-'[1]Año 2010'!$I69</f>
        <v>168</v>
      </c>
      <c r="L69" s="285">
        <f>$J69-'[1]Año 2010'!$J69</f>
        <v>67</v>
      </c>
      <c r="M69" s="91"/>
    </row>
    <row r="70" spans="1:16" x14ac:dyDescent="0.2">
      <c r="A70" s="281">
        <v>64</v>
      </c>
      <c r="B70" s="282" t="s">
        <v>175</v>
      </c>
      <c r="C70" s="283">
        <v>9141</v>
      </c>
      <c r="D70" s="284">
        <v>125</v>
      </c>
      <c r="E70" s="283">
        <v>13936</v>
      </c>
      <c r="F70" s="284">
        <v>165</v>
      </c>
      <c r="G70" s="283">
        <f>+'[1]TODOS LOS AÑOS'!AK70</f>
        <v>18826</v>
      </c>
      <c r="H70" s="284">
        <v>201</v>
      </c>
      <c r="I70" s="283">
        <v>24321</v>
      </c>
      <c r="J70" s="284">
        <v>246</v>
      </c>
      <c r="K70" s="283">
        <f>$I70-'[1]Año 2010'!$I70</f>
        <v>19598</v>
      </c>
      <c r="L70" s="285">
        <f>$J70-'[1]Año 2010'!$J70</f>
        <v>148</v>
      </c>
      <c r="M70" s="91"/>
    </row>
    <row r="71" spans="1:16" x14ac:dyDescent="0.2">
      <c r="A71" s="281">
        <v>65</v>
      </c>
      <c r="B71" s="282" t="s">
        <v>176</v>
      </c>
      <c r="C71" s="283">
        <v>39888</v>
      </c>
      <c r="D71" s="284">
        <v>355</v>
      </c>
      <c r="E71" s="283">
        <v>61471</v>
      </c>
      <c r="F71" s="284">
        <v>447</v>
      </c>
      <c r="G71" s="283">
        <f>+'[1]TODOS LOS AÑOS'!AK71</f>
        <v>81921</v>
      </c>
      <c r="H71" s="284">
        <v>588</v>
      </c>
      <c r="I71" s="283">
        <v>104409</v>
      </c>
      <c r="J71" s="284">
        <v>728</v>
      </c>
      <c r="K71" s="283">
        <f>$I71-'[1]Año 2010'!$I71</f>
        <v>79363</v>
      </c>
      <c r="L71" s="285">
        <f>$J71-'[1]Año 2010'!$J71</f>
        <v>457</v>
      </c>
      <c r="M71" s="91"/>
    </row>
    <row r="72" spans="1:16" x14ac:dyDescent="0.2">
      <c r="A72" s="281">
        <v>66</v>
      </c>
      <c r="B72" s="282" t="s">
        <v>177</v>
      </c>
      <c r="C72" s="283">
        <v>94530</v>
      </c>
      <c r="D72" s="284">
        <v>3753</v>
      </c>
      <c r="E72" s="283">
        <v>133466</v>
      </c>
      <c r="F72" s="284">
        <v>5001</v>
      </c>
      <c r="G72" s="283">
        <f>+'[1]TODOS LOS AÑOS'!AK72</f>
        <v>166218</v>
      </c>
      <c r="H72" s="284">
        <v>6327</v>
      </c>
      <c r="I72" s="283">
        <v>201210</v>
      </c>
      <c r="J72" s="284">
        <v>8193</v>
      </c>
      <c r="K72" s="283">
        <f>$I72-'[1]Año 2010'!$I72</f>
        <v>136497</v>
      </c>
      <c r="L72" s="285">
        <f>$J72-'[1]Año 2010'!$J72</f>
        <v>5524</v>
      </c>
      <c r="M72" s="91"/>
      <c r="O72" s="76"/>
      <c r="P72" s="76"/>
    </row>
    <row r="73" spans="1:16" x14ac:dyDescent="0.2">
      <c r="A73" s="281">
        <v>67</v>
      </c>
      <c r="B73" s="282" t="s">
        <v>178</v>
      </c>
      <c r="C73" s="283">
        <v>401</v>
      </c>
      <c r="D73" s="284">
        <v>329</v>
      </c>
      <c r="E73" s="283">
        <v>427</v>
      </c>
      <c r="F73" s="284">
        <v>380</v>
      </c>
      <c r="G73" s="283">
        <f>+'[1]TODOS LOS AÑOS'!AK73</f>
        <v>484</v>
      </c>
      <c r="H73" s="284">
        <v>426</v>
      </c>
      <c r="I73" s="283">
        <v>520</v>
      </c>
      <c r="J73" s="284">
        <v>461</v>
      </c>
      <c r="K73" s="283">
        <f>$I73-'[1]Año 2010'!$I73</f>
        <v>188</v>
      </c>
      <c r="L73" s="285">
        <f>$J73-'[1]Año 2010'!$J73</f>
        <v>163</v>
      </c>
      <c r="M73" s="91"/>
      <c r="O73" s="76"/>
      <c r="P73" s="76"/>
    </row>
    <row r="74" spans="1:16" x14ac:dyDescent="0.2">
      <c r="A74" s="281">
        <v>68</v>
      </c>
      <c r="B74" s="282" t="s">
        <v>179</v>
      </c>
      <c r="C74" s="283">
        <v>303</v>
      </c>
      <c r="D74" s="284">
        <v>125</v>
      </c>
      <c r="E74" s="283">
        <v>393</v>
      </c>
      <c r="F74" s="284">
        <v>158</v>
      </c>
      <c r="G74" s="283">
        <f>+'[1]TODOS LOS AÑOS'!AK74</f>
        <v>441</v>
      </c>
      <c r="H74" s="284">
        <v>193</v>
      </c>
      <c r="I74" s="283">
        <v>485</v>
      </c>
      <c r="J74" s="284">
        <v>221</v>
      </c>
      <c r="K74" s="283">
        <f>$I74-'[1]Año 2010'!$I74</f>
        <v>315</v>
      </c>
      <c r="L74" s="285">
        <f>$J74-'[1]Año 2010'!$J74</f>
        <v>120</v>
      </c>
      <c r="M74" s="91"/>
      <c r="O74" s="76"/>
      <c r="P74" s="76"/>
    </row>
    <row r="75" spans="1:16" x14ac:dyDescent="0.2">
      <c r="A75" s="281">
        <v>69</v>
      </c>
      <c r="B75" s="282" t="s">
        <v>180</v>
      </c>
      <c r="C75" s="283">
        <v>446</v>
      </c>
      <c r="D75" s="284">
        <v>137</v>
      </c>
      <c r="E75" s="283">
        <v>598</v>
      </c>
      <c r="F75" s="284">
        <v>160</v>
      </c>
      <c r="G75" s="283">
        <f>+'[1]TODOS LOS AÑOS'!AK75</f>
        <v>726</v>
      </c>
      <c r="H75" s="284">
        <v>183</v>
      </c>
      <c r="I75" s="283">
        <v>836</v>
      </c>
      <c r="J75" s="284">
        <v>209</v>
      </c>
      <c r="K75" s="283">
        <f>$I75-'[1]Año 2010'!$I75</f>
        <v>522</v>
      </c>
      <c r="L75" s="285">
        <f>$J75-'[1]Año 2010'!$J75</f>
        <v>89</v>
      </c>
      <c r="M75" s="91"/>
      <c r="O75" s="76"/>
      <c r="P75" s="76"/>
    </row>
    <row r="76" spans="1:16" x14ac:dyDescent="0.2">
      <c r="A76" s="281">
        <v>0</v>
      </c>
      <c r="B76" s="282" t="s">
        <v>145</v>
      </c>
      <c r="C76" s="283"/>
      <c r="D76" s="284">
        <v>10</v>
      </c>
      <c r="E76" s="283"/>
      <c r="F76" s="284">
        <v>11</v>
      </c>
      <c r="G76" s="283">
        <f>+'[1]TODOS LOS AÑOS'!AK92</f>
        <v>0</v>
      </c>
      <c r="H76" s="284">
        <v>11</v>
      </c>
      <c r="I76" s="283"/>
      <c r="J76" s="284"/>
      <c r="K76" s="283">
        <f>$I76-'[1]Año 2010'!$I76</f>
        <v>0</v>
      </c>
      <c r="L76" s="285">
        <f>$J76-'[1]Año 2010'!$J76</f>
        <v>-10</v>
      </c>
      <c r="M76" s="91"/>
      <c r="O76" s="76"/>
      <c r="P76" s="76"/>
    </row>
    <row r="77" spans="1:16" x14ac:dyDescent="0.2">
      <c r="A77" s="286"/>
      <c r="B77" s="287" t="s">
        <v>60</v>
      </c>
      <c r="C77" s="288">
        <f>SUM(C7:C76)</f>
        <v>11245566</v>
      </c>
      <c r="D77" s="289">
        <f>SUM(D7:D76)</f>
        <v>618527</v>
      </c>
      <c r="E77" s="288">
        <f t="shared" ref="E77:J77" si="0">+SUM(E7:E76)</f>
        <v>12050719</v>
      </c>
      <c r="F77" s="289">
        <f t="shared" si="0"/>
        <v>655858</v>
      </c>
      <c r="G77" s="288">
        <f t="shared" si="0"/>
        <v>12739775</v>
      </c>
      <c r="H77" s="289">
        <f t="shared" si="0"/>
        <v>688495</v>
      </c>
      <c r="I77" s="288">
        <f t="shared" si="0"/>
        <v>13397743</v>
      </c>
      <c r="J77" s="289">
        <f t="shared" si="0"/>
        <v>719268</v>
      </c>
      <c r="K77" s="288">
        <f>SUM(K7:K76)</f>
        <v>2684973</v>
      </c>
      <c r="L77" s="290">
        <f>SUM(L7:L76)</f>
        <v>126952</v>
      </c>
      <c r="M77" s="92"/>
    </row>
    <row r="82" spans="1:13" ht="14.25" x14ac:dyDescent="0.2">
      <c r="A82" s="83"/>
      <c r="B82" s="83"/>
      <c r="C82" s="84"/>
      <c r="D82" s="85"/>
      <c r="E82" s="85"/>
      <c r="F82" s="85"/>
      <c r="G82" s="85"/>
      <c r="H82" s="85"/>
      <c r="I82" s="85"/>
      <c r="J82" s="85"/>
      <c r="K82" s="85"/>
      <c r="L82" s="85"/>
      <c r="M82" s="85"/>
    </row>
    <row r="83" spans="1:13" ht="14.25" x14ac:dyDescent="0.2">
      <c r="A83" s="83"/>
      <c r="B83" s="83"/>
      <c r="C83" s="84"/>
      <c r="D83" s="85"/>
      <c r="E83" s="85"/>
      <c r="F83" s="85"/>
      <c r="G83" s="85"/>
      <c r="H83" s="85"/>
      <c r="I83" s="85"/>
      <c r="J83" s="85"/>
      <c r="K83" s="85"/>
      <c r="L83" s="85"/>
      <c r="M83" s="85"/>
    </row>
    <row r="84" spans="1:13" ht="14.25" x14ac:dyDescent="0.2">
      <c r="A84" s="83"/>
      <c r="B84" s="83"/>
      <c r="C84" s="84"/>
      <c r="D84" s="85"/>
      <c r="E84" s="85"/>
      <c r="F84" s="85"/>
      <c r="G84" s="85"/>
      <c r="H84" s="85"/>
      <c r="I84" s="85"/>
      <c r="J84" s="85"/>
      <c r="K84" s="85"/>
      <c r="L84" s="85"/>
      <c r="M84" s="85"/>
    </row>
    <row r="85" spans="1:13" ht="14.25" x14ac:dyDescent="0.2">
      <c r="A85" s="83"/>
      <c r="B85" s="83"/>
      <c r="C85" s="84"/>
      <c r="D85" s="85"/>
      <c r="E85" s="85"/>
      <c r="F85" s="85"/>
      <c r="G85" s="85"/>
      <c r="H85" s="85"/>
      <c r="I85" s="85"/>
      <c r="J85" s="85"/>
      <c r="K85" s="85"/>
      <c r="L85" s="85"/>
      <c r="M85" s="85"/>
    </row>
    <row r="86" spans="1:13" ht="14.25" x14ac:dyDescent="0.2">
      <c r="A86" s="83"/>
      <c r="B86" s="83"/>
      <c r="C86" s="84"/>
      <c r="D86" s="85"/>
      <c r="E86" s="85"/>
      <c r="F86" s="85"/>
      <c r="G86" s="85"/>
      <c r="H86" s="85"/>
      <c r="I86" s="85"/>
      <c r="J86" s="85"/>
      <c r="K86" s="85"/>
      <c r="L86" s="85"/>
      <c r="M86" s="85"/>
    </row>
    <row r="87" spans="1:13" ht="14.25" x14ac:dyDescent="0.2">
      <c r="A87" s="83"/>
      <c r="B87" s="83"/>
      <c r="C87" s="84"/>
      <c r="D87" s="85"/>
      <c r="E87" s="85"/>
      <c r="F87" s="85"/>
      <c r="G87" s="85"/>
      <c r="H87" s="85"/>
      <c r="I87" s="85"/>
      <c r="J87" s="85"/>
      <c r="K87" s="85"/>
      <c r="L87" s="85"/>
      <c r="M87" s="85"/>
    </row>
    <row r="88" spans="1:13" ht="14.25" x14ac:dyDescent="0.2">
      <c r="A88" s="83"/>
      <c r="B88" s="83"/>
      <c r="C88" s="84"/>
      <c r="D88" s="85"/>
      <c r="E88" s="85"/>
      <c r="F88" s="85"/>
      <c r="G88" s="85"/>
      <c r="H88" s="85"/>
      <c r="I88" s="85"/>
      <c r="J88" s="85"/>
      <c r="K88" s="85"/>
      <c r="L88" s="85"/>
      <c r="M88" s="85"/>
    </row>
    <row r="89" spans="1:13" ht="14.25" x14ac:dyDescent="0.2">
      <c r="A89" s="83"/>
      <c r="B89" s="83"/>
      <c r="C89" s="84"/>
      <c r="D89" s="85"/>
      <c r="E89" s="85"/>
      <c r="F89" s="85"/>
      <c r="G89" s="85"/>
      <c r="H89" s="85"/>
      <c r="I89" s="85"/>
      <c r="J89" s="85"/>
      <c r="K89" s="85"/>
      <c r="L89" s="85"/>
      <c r="M89" s="85"/>
    </row>
    <row r="90" spans="1:13" ht="14.25" x14ac:dyDescent="0.2">
      <c r="A90" s="83"/>
      <c r="B90" s="83"/>
      <c r="C90" s="84"/>
      <c r="D90" s="85"/>
      <c r="E90" s="85"/>
      <c r="F90" s="85"/>
      <c r="G90" s="85"/>
      <c r="H90" s="85"/>
      <c r="I90" s="85"/>
      <c r="J90" s="85"/>
      <c r="K90" s="85"/>
      <c r="L90" s="85"/>
      <c r="M90" s="85"/>
    </row>
    <row r="91" spans="1:13" ht="14.25" x14ac:dyDescent="0.2">
      <c r="A91" s="83"/>
      <c r="B91" s="83"/>
      <c r="C91" s="84"/>
      <c r="D91" s="85"/>
      <c r="E91" s="85"/>
      <c r="F91" s="85"/>
      <c r="G91" s="85"/>
      <c r="H91" s="85"/>
      <c r="I91" s="85"/>
      <c r="J91" s="85"/>
      <c r="K91" s="85"/>
      <c r="L91" s="85"/>
      <c r="M91" s="85"/>
    </row>
    <row r="92" spans="1:13" ht="14.25" x14ac:dyDescent="0.2">
      <c r="A92" s="83"/>
      <c r="B92" s="83"/>
      <c r="C92" s="84"/>
      <c r="D92" s="85"/>
      <c r="E92" s="85"/>
      <c r="F92" s="85"/>
      <c r="G92" s="85"/>
      <c r="H92" s="85"/>
      <c r="I92" s="85"/>
      <c r="J92" s="85"/>
      <c r="K92" s="85"/>
      <c r="L92" s="85"/>
      <c r="M92" s="85"/>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x14ac:dyDescent="0.2">
      <c r="A113" s="72"/>
      <c r="B113" s="72"/>
      <c r="C113" s="72"/>
      <c r="D113" s="85"/>
      <c r="E113" s="85"/>
      <c r="F113" s="85"/>
      <c r="G113" s="85"/>
      <c r="H113" s="85"/>
      <c r="I113" s="85"/>
      <c r="J113" s="85"/>
      <c r="K113" s="85"/>
      <c r="L113" s="85"/>
      <c r="M113" s="85"/>
    </row>
    <row r="114" spans="1:13" x14ac:dyDescent="0.2">
      <c r="A114" s="72"/>
      <c r="B114" s="72"/>
      <c r="C114" s="72"/>
      <c r="D114" s="85"/>
      <c r="E114" s="85"/>
      <c r="F114" s="85"/>
      <c r="G114" s="85"/>
      <c r="H114" s="85"/>
      <c r="I114" s="85"/>
      <c r="J114" s="85"/>
      <c r="K114" s="85"/>
      <c r="L114" s="85"/>
      <c r="M114" s="85"/>
    </row>
    <row r="115" spans="1:13" x14ac:dyDescent="0.2">
      <c r="A115" s="72"/>
      <c r="B115" s="72"/>
      <c r="C115" s="72"/>
      <c r="D115" s="85"/>
      <c r="E115" s="85"/>
      <c r="F115" s="85"/>
      <c r="G115" s="85"/>
      <c r="H115" s="85"/>
      <c r="I115" s="85"/>
      <c r="J115" s="85"/>
      <c r="K115" s="85"/>
      <c r="L115" s="85"/>
      <c r="M115" s="85"/>
    </row>
  </sheetData>
  <mergeCells count="11">
    <mergeCell ref="N12:N13"/>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4" orientation="portrait" r:id="rId1"/>
  <headerFooter alignWithMargins="0"/>
  <ignoredErrors>
    <ignoredError sqref="D77:L77"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3E7A20EB2A0BA4D8E00DDDD6CF668DB" ma:contentTypeVersion="11" ma:contentTypeDescription="Crear nuevo documento." ma:contentTypeScope="" ma:versionID="6bf9dc22f2fb4c4893243547f5c15943">
  <xsd:schema xmlns:xsd="http://www.w3.org/2001/XMLSchema" xmlns:xs="http://www.w3.org/2001/XMLSchema" xmlns:p="http://schemas.microsoft.com/office/2006/metadata/properties" xmlns:ns3="0a2e98b8-fa7b-4c2b-9b71-89b947b97cc6" targetNamespace="http://schemas.microsoft.com/office/2006/metadata/properties" ma:root="true" ma:fieldsID="29f4c41682c382314f000d2bfc513f6e" ns3:_="">
    <xsd:import namespace="0a2e98b8-fa7b-4c2b-9b71-89b947b97cc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LengthInSeconds"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e98b8-fa7b-4c2b-9b71-89b947b97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B18A6B-63CB-45E1-9A76-D0FA9B5D92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e98b8-fa7b-4c2b-9b71-89b947b97c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C5F134-0648-47B6-BBB4-EFC7ED01B705}">
  <ds:schemaRefs>
    <ds:schemaRef ds:uri="http://schemas.microsoft.com/sharepoint/v3/contenttype/forms"/>
  </ds:schemaRefs>
</ds:datastoreItem>
</file>

<file path=customXml/itemProps3.xml><?xml version="1.0" encoding="utf-8"?>
<ds:datastoreItem xmlns:ds="http://schemas.openxmlformats.org/officeDocument/2006/customXml" ds:itemID="{5C76DBB7-B007-44AF-8543-6300F4018E03}">
  <ds:schemaRefs>
    <ds:schemaRef ds:uri="http://www.w3.org/XML/1998/namespace"/>
    <ds:schemaRef ds:uri="http://schemas.openxmlformats.org/package/2006/metadata/core-properties"/>
    <ds:schemaRef ds:uri="http://schemas.microsoft.com/office/2006/documentManagement/types"/>
    <ds:schemaRef ds:uri="http://purl.org/dc/dcmitype/"/>
    <ds:schemaRef ds:uri="http://purl.org/dc/terms/"/>
    <ds:schemaRef ds:uri="http://purl.org/dc/elements/1.1/"/>
    <ds:schemaRef ds:uri="http://schemas.microsoft.com/office/infopath/2007/PartnerControls"/>
    <ds:schemaRef ds:uri="0a2e98b8-fa7b-4c2b-9b71-89b947b97cc6"/>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35</vt:i4>
      </vt:variant>
      <vt:variant>
        <vt:lpstr>Gráficos</vt:lpstr>
      </vt:variant>
      <vt:variant>
        <vt:i4>1</vt:i4>
      </vt:variant>
      <vt:variant>
        <vt:lpstr>Rangos con nombre</vt:lpstr>
      </vt:variant>
      <vt:variant>
        <vt:i4>59</vt:i4>
      </vt:variant>
    </vt:vector>
  </HeadingPairs>
  <TitlesOfParts>
    <vt:vector size="95" baseType="lpstr">
      <vt:lpstr>Indice</vt:lpstr>
      <vt:lpstr>Notas</vt:lpstr>
      <vt:lpstr>Año 2005</vt:lpstr>
      <vt:lpstr>Año 2006</vt:lpstr>
      <vt:lpstr>Año 2007</vt:lpstr>
      <vt:lpstr>Año 2008</vt:lpstr>
      <vt:lpstr>Año 2009</vt:lpstr>
      <vt:lpstr>Año 2010</vt:lpstr>
      <vt:lpstr>Año 2011</vt:lpstr>
      <vt:lpstr>Año 2012</vt:lpstr>
      <vt:lpstr>Año 2013</vt:lpstr>
      <vt:lpstr>Año 2014</vt:lpstr>
      <vt:lpstr>Año 2015</vt:lpstr>
      <vt:lpstr>Año 2016</vt:lpstr>
      <vt:lpstr>Año 2017</vt:lpstr>
      <vt:lpstr>Año 2018</vt:lpstr>
      <vt:lpstr>Año 2019</vt:lpstr>
      <vt:lpstr>Casos PS y Region</vt:lpstr>
      <vt:lpstr>Año 2020</vt:lpstr>
      <vt:lpstr>Año 2021</vt:lpstr>
      <vt:lpstr>Año 2022</vt:lpstr>
      <vt:lpstr>TODOS LOS AÑOS</vt:lpstr>
      <vt:lpstr>Tasas de Uso</vt:lpstr>
      <vt:lpstr>CASOS</vt:lpstr>
      <vt:lpstr>Gráfico Casos por Año GES</vt:lpstr>
      <vt:lpstr>Gráfico Casos por Año Calendari</vt:lpstr>
      <vt:lpstr>Gráficos Casos Acumulados</vt:lpstr>
      <vt:lpstr>Gráfico Tipo Atención</vt:lpstr>
      <vt:lpstr>GrafPorGrupdeDS</vt:lpstr>
      <vt:lpstr>PorGrpPrSal</vt:lpstr>
      <vt:lpstr>CasosSexo</vt:lpstr>
      <vt:lpstr>ProbSalModAmbFre</vt:lpstr>
      <vt:lpstr>ProbSalModHosFre</vt:lpstr>
      <vt:lpstr>ProbSalModMixFre</vt:lpstr>
      <vt:lpstr>POBOBJ</vt:lpstr>
      <vt:lpstr>Gráfico Barra Por Año</vt:lpstr>
      <vt:lpstr>CASOS!Área_de_impresión</vt:lpstr>
      <vt:lpstr>'Gráfico Casos por Año GES'!Área_de_impresión</vt:lpstr>
      <vt:lpstr>Indice!Área_de_impresión</vt:lpstr>
      <vt:lpstr>POBOBJ!Área_de_impresión</vt:lpstr>
      <vt:lpstr>PorGrpPrSal!Área_de_impresión</vt:lpstr>
      <vt:lpstr>'Tasas de Uso'!Área_de_impresión</vt:lpstr>
      <vt:lpstr>'TODOS LOS AÑOS'!Área_de_impresión</vt:lpstr>
      <vt:lpstr>CASOS</vt:lpstr>
      <vt:lpstr>DATFON</vt:lpstr>
      <vt:lpstr>DATISA</vt:lpstr>
      <vt:lpstr>PorGrpPrSal!DATOS</vt:lpstr>
      <vt:lpstr>DATOS</vt:lpstr>
      <vt:lpstr>'Año 2011'!DATOSAÑO</vt:lpstr>
      <vt:lpstr>'Año 2012'!DATOSAÑO</vt:lpstr>
      <vt:lpstr>'Año 2013'!DATOSAÑO</vt:lpstr>
      <vt:lpstr>'Año 2014'!DATOSAÑO</vt:lpstr>
      <vt:lpstr>'Año 2015'!DATOSAÑO</vt:lpstr>
      <vt:lpstr>'Año 2016'!DATOSAÑO</vt:lpstr>
      <vt:lpstr>'Año 2017'!DATOSAÑO</vt:lpstr>
      <vt:lpstr>'Año 2018'!DATOSAÑO</vt:lpstr>
      <vt:lpstr>'Año 2019'!DATOSAÑO</vt:lpstr>
      <vt:lpstr>'Año 2020'!DATOSAÑO</vt:lpstr>
      <vt:lpstr>DATOSAÑO</vt:lpstr>
      <vt:lpstr>FON_JUN_2006</vt:lpstr>
      <vt:lpstr>FON_JUN_2007</vt:lpstr>
      <vt:lpstr>FON_JUN_2008</vt:lpstr>
      <vt:lpstr>FON_JUN_2009</vt:lpstr>
      <vt:lpstr>FON_JUN_2010</vt:lpstr>
      <vt:lpstr>FON_JUN_2011</vt:lpstr>
      <vt:lpstr>FON_JUN_2012</vt:lpstr>
      <vt:lpstr>FON_JUN_2013</vt:lpstr>
      <vt:lpstr>FON_JUN_2014</vt:lpstr>
      <vt:lpstr>FON_JUN_2015</vt:lpstr>
      <vt:lpstr>FON_JUN_2016</vt:lpstr>
      <vt:lpstr>FON_JUN_2017</vt:lpstr>
      <vt:lpstr>FON_JUN_2018</vt:lpstr>
      <vt:lpstr>FON_JUN_2019</vt:lpstr>
      <vt:lpstr>FON_JUN_2020</vt:lpstr>
      <vt:lpstr>FON_JUN_2021</vt:lpstr>
      <vt:lpstr>IND_PRO_SAL</vt:lpstr>
      <vt:lpstr>ISA_JUN_2006</vt:lpstr>
      <vt:lpstr>ISA_JUN_2007</vt:lpstr>
      <vt:lpstr>ISA_JUN_2008</vt:lpstr>
      <vt:lpstr>ISA_JUN_2009</vt:lpstr>
      <vt:lpstr>ISA_JUN_2010</vt:lpstr>
      <vt:lpstr>ISA_JUN_2011</vt:lpstr>
      <vt:lpstr>ISA_JUN_2012</vt:lpstr>
      <vt:lpstr>ISA_JUN_2013</vt:lpstr>
      <vt:lpstr>ISA_JUN_2014</vt:lpstr>
      <vt:lpstr>ISA_JUN_2015</vt:lpstr>
      <vt:lpstr>ISA_JUN_2016</vt:lpstr>
      <vt:lpstr>ISA_JUN_2017</vt:lpstr>
      <vt:lpstr>ISA_JUN_2018</vt:lpstr>
      <vt:lpstr>ISA_JUN_2019</vt:lpstr>
      <vt:lpstr>ISA_JUN_2020</vt:lpstr>
      <vt:lpstr>ISA_JUN_2021</vt:lpstr>
      <vt:lpstr>PorGrpPrSal!TIPATE</vt:lpstr>
      <vt:lpstr>TIPATE</vt:lpstr>
      <vt:lpstr>TODOSLOSAÑOS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Salazar</dc:creator>
  <cp:lastModifiedBy>Jorge Neira</cp:lastModifiedBy>
  <cp:lastPrinted>2020-03-17T15:24:40Z</cp:lastPrinted>
  <dcterms:created xsi:type="dcterms:W3CDTF">2008-02-19T17:53:29Z</dcterms:created>
  <dcterms:modified xsi:type="dcterms:W3CDTF">2022-12-15T13:13:06Z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0x01010083E7A20EB2A0BA4D8E00DDDD6CF668DB</vt:lpwstr>
  </property>
</Properties>
</file>